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20" windowHeight="11004" activeTab="4"/>
  </bookViews>
  <sheets>
    <sheet name="Ag-Bi" sheetId="1" r:id="rId1"/>
    <sheet name="Ca-Cu" sheetId="2" r:id="rId2"/>
    <sheet name="Fe-Hg" sheetId="3" r:id="rId3"/>
    <sheet name="K-Mn" sheetId="4" r:id="rId4"/>
    <sheet name="Mo-Ni" sheetId="5" r:id="rId5"/>
  </sheets>
  <definedNames/>
  <calcPr fullCalcOnLoad="1"/>
</workbook>
</file>

<file path=xl/comments1.xml><?xml version="1.0" encoding="utf-8"?>
<comments xmlns="http://schemas.openxmlformats.org/spreadsheetml/2006/main">
  <authors>
    <author>Angelina Buchar</author>
    <author>Gwendy Hall</author>
  </authors>
  <commentList>
    <comment ref="A5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20% dilution applied </t>
        </r>
      </text>
    </comment>
    <comment ref="K7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U11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n=7</t>
        </r>
      </text>
    </comment>
    <comment ref="AA15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W18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A22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23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updated</t>
        </r>
      </text>
    </comment>
    <comment ref="K26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K27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K28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K29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U32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n=8</t>
        </r>
      </text>
    </comment>
    <comment ref="W33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W34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U41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n=7</t>
        </r>
      </text>
    </comment>
    <comment ref="M28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Y25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F13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F42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T20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T40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F10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F12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F15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F21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F34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C7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M10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M12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M15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M21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M34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X33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all 9 values =20, not &lt;LOD as for some other samples</t>
        </r>
      </text>
    </comment>
    <comment ref="AX35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n=5, not &lt;LOD, all reading 20</t>
        </r>
      </text>
    </comment>
    <comment ref="AV3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R20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R25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P36" authorId="0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AV41" authorId="1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</commentList>
</comments>
</file>

<file path=xl/comments2.xml><?xml version="1.0" encoding="utf-8"?>
<comments xmlns="http://schemas.openxmlformats.org/spreadsheetml/2006/main">
  <authors>
    <author>Gwendy Hall</author>
    <author>Angelina Buchar</author>
  </authors>
  <commentList>
    <comment ref="AQ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K5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n=7</t>
        </r>
      </text>
    </comment>
    <comment ref="AX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BI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Q7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BM7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K9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n=8</t>
        </r>
      </text>
    </comment>
    <comment ref="BG9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n=8</t>
        </r>
      </text>
    </comment>
    <comment ref="BM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R1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AK14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AQ1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Q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Q1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BG17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n=5</t>
        </r>
      </text>
    </comment>
    <comment ref="AV18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n=6</t>
        </r>
      </text>
    </comment>
    <comment ref="AX1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R2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2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BI2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2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AK25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BM2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BI3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A3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V32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n=7</t>
        </r>
      </text>
    </comment>
    <comment ref="BG32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BI3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K33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n=8</t>
        </r>
      </text>
    </comment>
    <comment ref="AV33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BG33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BI3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Q3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AQ3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R3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AK36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R3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AK38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n=7</t>
        </r>
      </text>
    </comment>
    <comment ref="AV38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BG38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n=5</t>
        </r>
      </text>
    </comment>
    <comment ref="BI3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V42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BG42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n=6</t>
        </r>
      </text>
    </comment>
    <comment ref="BI4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BM4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5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20% dilution applied </t>
        </r>
      </text>
    </comment>
    <comment ref="A23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updated</t>
        </r>
      </text>
    </comment>
    <comment ref="AZ2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Z4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BK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n-9</t>
        </r>
      </text>
    </comment>
    <comment ref="BK2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BK3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H1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H1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H3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S4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BD1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BO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BO1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BO2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BO3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C4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From Vale, soluble Cl</t>
        </r>
      </text>
    </comment>
  </commentList>
</comments>
</file>

<file path=xl/comments3.xml><?xml version="1.0" encoding="utf-8"?>
<comments xmlns="http://schemas.openxmlformats.org/spreadsheetml/2006/main">
  <authors>
    <author>Gwendy Hall</author>
    <author>Angelina Buchar</author>
  </authors>
  <commentList>
    <comment ref="P2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P27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5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20% dilution applied </t>
        </r>
      </text>
    </comment>
    <comment ref="A23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updated</t>
        </r>
      </text>
    </comment>
    <comment ref="S1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All 10 values are 20, not &lt;LOD</t>
        </r>
      </text>
    </comment>
  </commentList>
</comments>
</file>

<file path=xl/comments4.xml><?xml version="1.0" encoding="utf-8"?>
<comments xmlns="http://schemas.openxmlformats.org/spreadsheetml/2006/main">
  <authors>
    <author>Gwendy Hall</author>
    <author>Angelina Buchar</author>
  </authors>
  <commentList>
    <comment ref="R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R1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P11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R1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R1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R2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2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2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3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R3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R3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R3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R4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A5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20% dilution applied </t>
        </r>
      </text>
    </comment>
    <comment ref="A23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updated</t>
        </r>
      </text>
    </comment>
    <comment ref="V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V7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V1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V1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V2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V27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V3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V4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N1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Eliinated data by HH-A-M</t>
        </r>
      </text>
    </comment>
  </commentList>
</comments>
</file>

<file path=xl/comments5.xml><?xml version="1.0" encoding="utf-8"?>
<comments xmlns="http://schemas.openxmlformats.org/spreadsheetml/2006/main">
  <authors>
    <author>Gwendy Hall</author>
    <author>Angelina Buchar</author>
  </authors>
  <commentList>
    <comment ref="O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O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D9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n=8</t>
        </r>
      </text>
    </comment>
    <comment ref="AB1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O1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B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X1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  <comment ref="F2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B24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D27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n=9</t>
        </r>
      </text>
    </comment>
    <comment ref="X27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O3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O3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D33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n=7</t>
        </r>
      </text>
    </comment>
    <comment ref="O3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X3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F3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J3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O3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X4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5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20% dilution applied </t>
        </r>
      </text>
    </comment>
    <comment ref="A23" authorId="1">
      <text>
        <r>
          <rPr>
            <b/>
            <sz val="8"/>
            <rFont val="Tahoma"/>
            <family val="0"/>
          </rPr>
          <t>Angelina Buchar:</t>
        </r>
        <r>
          <rPr>
            <sz val="8"/>
            <rFont val="Tahoma"/>
            <family val="0"/>
          </rPr>
          <t xml:space="preserve">
updated</t>
        </r>
      </text>
    </comment>
    <comment ref="Z15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Z3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n=6</t>
        </r>
      </text>
    </comment>
    <comment ref="L23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n=9, all values = 20</t>
        </r>
      </text>
    </comment>
    <comment ref="L30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all values = 30</t>
        </r>
      </text>
    </comment>
    <comment ref="L38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All values =30</t>
        </r>
      </text>
    </comment>
    <comment ref="L39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All values =70</t>
        </r>
      </text>
    </comment>
    <comment ref="AD7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n=7</t>
        </r>
      </text>
    </comment>
    <comment ref="AD16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n=5</t>
        </r>
      </text>
    </comment>
    <comment ref="AD2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n=8</t>
        </r>
      </text>
    </comment>
    <comment ref="AD32" authorId="0">
      <text>
        <r>
          <rPr>
            <b/>
            <sz val="10"/>
            <rFont val="Tahoma"/>
            <family val="0"/>
          </rPr>
          <t>Gwendy Hall:</t>
        </r>
        <r>
          <rPr>
            <sz val="10"/>
            <rFont val="Tahoma"/>
            <family val="0"/>
          </rPr>
          <t xml:space="preserve">
n=9</t>
        </r>
      </text>
    </comment>
  </commentList>
</comments>
</file>

<file path=xl/sharedStrings.xml><?xml version="1.0" encoding="utf-8"?>
<sst xmlns="http://schemas.openxmlformats.org/spreadsheetml/2006/main" count="726" uniqueCount="209">
  <si>
    <t>Al HH-B-M</t>
  </si>
  <si>
    <t>Al BT-A-M</t>
  </si>
  <si>
    <t>As HH-A-M</t>
  </si>
  <si>
    <t>As HH-B-M</t>
  </si>
  <si>
    <t>As BT-A-M</t>
  </si>
  <si>
    <t>Sample</t>
  </si>
  <si>
    <t>Material</t>
  </si>
  <si>
    <t>Ag µg/g</t>
  </si>
  <si>
    <t>Al %</t>
  </si>
  <si>
    <t>Mean</t>
  </si>
  <si>
    <t>SD</t>
  </si>
  <si>
    <t xml:space="preserve"> SD</t>
  </si>
  <si>
    <t>As µg/g</t>
  </si>
  <si>
    <t>Au µg/g</t>
  </si>
  <si>
    <t>Ba µg/g</t>
  </si>
  <si>
    <t>Bi µg/g</t>
  </si>
  <si>
    <t>BHVO-1</t>
  </si>
  <si>
    <t>basalt</t>
  </si>
  <si>
    <t>BL-2a</t>
  </si>
  <si>
    <t>CZn-1 pel</t>
  </si>
  <si>
    <t>27.00?</t>
  </si>
  <si>
    <t>DNC-1</t>
  </si>
  <si>
    <t>dolerite</t>
  </si>
  <si>
    <t>0.002?</t>
  </si>
  <si>
    <t>0.02?</t>
  </si>
  <si>
    <t>FeR-1</t>
  </si>
  <si>
    <t>iron formation</t>
  </si>
  <si>
    <t>GSP-1</t>
  </si>
  <si>
    <t>granodiorite</t>
  </si>
  <si>
    <t>GSR-1</t>
  </si>
  <si>
    <t>granite</t>
  </si>
  <si>
    <t>GSR-2</t>
  </si>
  <si>
    <t>andesite</t>
  </si>
  <si>
    <t>GSR-3</t>
  </si>
  <si>
    <t>GSR-6</t>
  </si>
  <si>
    <t>limestone</t>
  </si>
  <si>
    <t>GW-28209</t>
  </si>
  <si>
    <t>REE</t>
  </si>
  <si>
    <t>GW-799305</t>
  </si>
  <si>
    <t>GXR-5</t>
  </si>
  <si>
    <t>soil</t>
  </si>
  <si>
    <t>0.016?</t>
  </si>
  <si>
    <t>GXR-6</t>
  </si>
  <si>
    <t>0.29?</t>
  </si>
  <si>
    <t>JG-1</t>
  </si>
  <si>
    <t>LKSD-4</t>
  </si>
  <si>
    <t>MA-1a</t>
  </si>
  <si>
    <t>Au ore</t>
  </si>
  <si>
    <t>MP-1</t>
  </si>
  <si>
    <t>MRG-1</t>
  </si>
  <si>
    <t>gabbro</t>
  </si>
  <si>
    <t>0.0054?</t>
  </si>
  <si>
    <t>0.13?</t>
  </si>
  <si>
    <t>NIST-2709</t>
  </si>
  <si>
    <t>NIST-2710</t>
  </si>
  <si>
    <t>NIST-2711</t>
  </si>
  <si>
    <t>OREAS 132b</t>
  </si>
  <si>
    <t>Zn-Pb Sedex</t>
  </si>
  <si>
    <t>OREAS 14p</t>
  </si>
  <si>
    <t>OREAS 166</t>
  </si>
  <si>
    <t>Cu ore</t>
  </si>
  <si>
    <t>OREAS 76a</t>
  </si>
  <si>
    <t>NiS ore</t>
  </si>
  <si>
    <t>PCC-1</t>
  </si>
  <si>
    <t>peridotite</t>
  </si>
  <si>
    <t>PF 1002 SS</t>
  </si>
  <si>
    <t>stream sed</t>
  </si>
  <si>
    <t>PF 1008 SS</t>
  </si>
  <si>
    <t>PF 1010 SS</t>
  </si>
  <si>
    <t>RGM-1</t>
  </si>
  <si>
    <t>rhyolite</t>
  </si>
  <si>
    <t>0.00033?</t>
  </si>
  <si>
    <t>SCO-1</t>
  </si>
  <si>
    <t>SDC-1</t>
  </si>
  <si>
    <t>mica schist</t>
  </si>
  <si>
    <t>SGR-1</t>
  </si>
  <si>
    <t>shale</t>
  </si>
  <si>
    <t>SU-1</t>
  </si>
  <si>
    <t>SY-2</t>
  </si>
  <si>
    <t>syenite</t>
  </si>
  <si>
    <t>0.00052?</t>
  </si>
  <si>
    <t>2?</t>
  </si>
  <si>
    <t>SY-3</t>
  </si>
  <si>
    <t>0.00045?</t>
  </si>
  <si>
    <t>0.8?</t>
  </si>
  <si>
    <t>TILL-2</t>
  </si>
  <si>
    <t>till</t>
  </si>
  <si>
    <t xml:space="preserve">UM-4 </t>
  </si>
  <si>
    <t>VSP09</t>
  </si>
  <si>
    <t>potash</t>
  </si>
  <si>
    <t>WMG-1</t>
  </si>
  <si>
    <t>0.11±0.01</t>
  </si>
  <si>
    <t>Ca HH-B-M</t>
  </si>
  <si>
    <t>Ca BT-A-M</t>
  </si>
  <si>
    <t>Cd HH-A-M</t>
  </si>
  <si>
    <t>Cd HH-B-M</t>
  </si>
  <si>
    <t>Cd BT-A-M</t>
  </si>
  <si>
    <t>Ce HH-B-M</t>
  </si>
  <si>
    <t>Cl BT-A-M</t>
  </si>
  <si>
    <t>Co HH-A-M</t>
  </si>
  <si>
    <t>Co HH-B-M</t>
  </si>
  <si>
    <t>Co BT-A-M</t>
  </si>
  <si>
    <t>Cr HH-A-M</t>
  </si>
  <si>
    <t>Cr HH-B-M</t>
  </si>
  <si>
    <t>Cr BT-A-M</t>
  </si>
  <si>
    <t>Cu HH-A-M</t>
  </si>
  <si>
    <t>Cu HH-B-M</t>
  </si>
  <si>
    <t>Cu BT-A-M</t>
  </si>
  <si>
    <t>Ca %</t>
  </si>
  <si>
    <t>Cd µg/g</t>
  </si>
  <si>
    <t>Ce µg/g</t>
  </si>
  <si>
    <t>Cl µg/g</t>
  </si>
  <si>
    <t>Co µg/g</t>
  </si>
  <si>
    <t>Cr µg/g</t>
  </si>
  <si>
    <t>Cu µg/g</t>
  </si>
  <si>
    <t>87500</t>
  </si>
  <si>
    <t>32?</t>
  </si>
  <si>
    <t>Fe HH-B-M</t>
  </si>
  <si>
    <t>Fe BT-A-M</t>
  </si>
  <si>
    <t>Hf HH-B-M</t>
  </si>
  <si>
    <t>Fe %</t>
  </si>
  <si>
    <t>Hf µg/g</t>
  </si>
  <si>
    <t>Hg µg/g</t>
  </si>
  <si>
    <t>4.46±0.17</t>
  </si>
  <si>
    <t>4.6?</t>
  </si>
  <si>
    <t>0.04?</t>
  </si>
  <si>
    <t>1.3±0.2</t>
  </si>
  <si>
    <t>K HH-B-M</t>
  </si>
  <si>
    <t>K BT-A-M</t>
  </si>
  <si>
    <t>Mg HH-B-M</t>
  </si>
  <si>
    <t>Mn HH-A-M</t>
  </si>
  <si>
    <t>Mn HH-B-M</t>
  </si>
  <si>
    <t>Mn BT-A-M</t>
  </si>
  <si>
    <t>K %</t>
  </si>
  <si>
    <t>Mn µg/g</t>
  </si>
  <si>
    <t>Mo HH-A-M</t>
  </si>
  <si>
    <t>Mo HH-B-M</t>
  </si>
  <si>
    <t>Mo BT-A-M</t>
  </si>
  <si>
    <t>Nb HH-B-M</t>
  </si>
  <si>
    <t>Ni HH-A-M</t>
  </si>
  <si>
    <t>Ni HH-B-M</t>
  </si>
  <si>
    <t>Ni BT-A-M</t>
  </si>
  <si>
    <t>Mo µg/g</t>
  </si>
  <si>
    <t>Nb µg/g</t>
  </si>
  <si>
    <t>Ni µg/g</t>
  </si>
  <si>
    <t>Ag HH-C-M</t>
  </si>
  <si>
    <t>Al HH-C-M</t>
  </si>
  <si>
    <t>As HH-C-M</t>
  </si>
  <si>
    <t>Au HH-C-M</t>
  </si>
  <si>
    <t>Ba HH-C-M</t>
  </si>
  <si>
    <t xml:space="preserve">SD </t>
  </si>
  <si>
    <t>Bi HH-C-M</t>
  </si>
  <si>
    <t>Ca HH-C-M</t>
  </si>
  <si>
    <t>Cd HH-C-M</t>
  </si>
  <si>
    <t>Cl HH-C-M</t>
  </si>
  <si>
    <t>Co HH-C-M</t>
  </si>
  <si>
    <t>Cr HH-C-M</t>
  </si>
  <si>
    <t>Cu HH-C-M</t>
  </si>
  <si>
    <t>Fe HH-C-M</t>
  </si>
  <si>
    <t>K HH-C-M</t>
  </si>
  <si>
    <t>Mg HH-C-M</t>
  </si>
  <si>
    <t>Mn HH-C-M</t>
  </si>
  <si>
    <t>Mo HH-C-M</t>
  </si>
  <si>
    <t>Nb HH-C-M</t>
  </si>
  <si>
    <t>Ni HH-C-M</t>
  </si>
  <si>
    <t>Ag BT-B-M</t>
  </si>
  <si>
    <t>Al BT-B-M</t>
  </si>
  <si>
    <t>As BT-B-M</t>
  </si>
  <si>
    <t>Au BT-B-M</t>
  </si>
  <si>
    <t>Ba BT-B-M</t>
  </si>
  <si>
    <t>Bi BT-B-M</t>
  </si>
  <si>
    <t>Ca BT-B-M</t>
  </si>
  <si>
    <t>Cd BT-B-M</t>
  </si>
  <si>
    <t>Cl BT-B-M</t>
  </si>
  <si>
    <t>Co BT-B-M</t>
  </si>
  <si>
    <t>Cr BT-B-M</t>
  </si>
  <si>
    <t>Cu BT-B-M</t>
  </si>
  <si>
    <t>Fe BT-B-M</t>
  </si>
  <si>
    <t>Hg BT-B-M</t>
  </si>
  <si>
    <t>K BT-B-M</t>
  </si>
  <si>
    <t>Mg BT-B-M</t>
  </si>
  <si>
    <t>Mn BT-B-M</t>
  </si>
  <si>
    <t>Mo BT-B-M</t>
  </si>
  <si>
    <t>Nb BT-B-M</t>
  </si>
  <si>
    <t>Ni BT-B-M</t>
  </si>
  <si>
    <t>Bi HH-A-M</t>
  </si>
  <si>
    <t>Bi HH-B-M</t>
  </si>
  <si>
    <t>Bi BT-A-M</t>
  </si>
  <si>
    <t>Al HH-A-M</t>
  </si>
  <si>
    <t>Ca HH-A-M</t>
  </si>
  <si>
    <t>Fe HH-A-M</t>
  </si>
  <si>
    <t>K HH-A-M</t>
  </si>
  <si>
    <t>Mg HH-A-M</t>
  </si>
  <si>
    <t>Recovery, %</t>
  </si>
  <si>
    <t>Mg</t>
  </si>
  <si>
    <t>sphalerite</t>
  </si>
  <si>
    <t xml:space="preserve">Zn-Sn-Cu-Pb </t>
  </si>
  <si>
    <t>Ni-Cu-Co</t>
  </si>
  <si>
    <t xml:space="preserve">ultramafic </t>
  </si>
  <si>
    <t>Ni-Cu-Pt-Pd</t>
  </si>
  <si>
    <t>lake sed</t>
  </si>
  <si>
    <t>SV</t>
  </si>
  <si>
    <t>Al</t>
  </si>
  <si>
    <t xml:space="preserve">Mg % </t>
  </si>
  <si>
    <t>K</t>
  </si>
  <si>
    <t>Ca</t>
  </si>
  <si>
    <t>Fe</t>
  </si>
  <si>
    <t>Mn</t>
  </si>
  <si>
    <t xml:space="preserve">U ore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</si>
</sst>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0" fillId="2" borderId="0" xfId="0" applyNumberForma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1" fontId="0" fillId="2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166" fontId="0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49" fontId="1" fillId="0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2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1" fontId="1" fillId="2" borderId="1" xfId="0" applyNumberFormat="1" applyFont="1" applyFill="1" applyBorder="1" applyAlignment="1">
      <alignment/>
    </xf>
    <xf numFmtId="165" fontId="1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1" fillId="3" borderId="0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1" fontId="1" fillId="3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wrapText="1"/>
    </xf>
    <xf numFmtId="1" fontId="0" fillId="2" borderId="0" xfId="0" applyNumberForma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4"/>
  <sheetViews>
    <sheetView workbookViewId="0" topLeftCell="A1">
      <pane xSplit="2" ySplit="2" topLeftCell="C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O1" sqref="AO1:AO16384"/>
    </sheetView>
  </sheetViews>
  <sheetFormatPr defaultColWidth="9.140625" defaultRowHeight="12.75"/>
  <cols>
    <col min="1" max="1" width="13.28125" style="7" customWidth="1"/>
    <col min="2" max="2" width="12.28125" style="26" customWidth="1"/>
    <col min="3" max="3" width="8.8515625" style="9" customWidth="1"/>
    <col min="4" max="4" width="8.8515625" style="28" customWidth="1"/>
    <col min="5" max="5" width="8.8515625" style="42" customWidth="1"/>
    <col min="6" max="6" width="7.00390625" style="42" bestFit="1" customWidth="1"/>
    <col min="7" max="7" width="9.00390625" style="42" customWidth="1"/>
    <col min="8" max="8" width="11.57421875" style="19" customWidth="1"/>
    <col min="9" max="10" width="8.7109375" style="10" customWidth="1"/>
    <col min="11" max="16" width="8.8515625" style="10" customWidth="1"/>
    <col min="17" max="17" width="7.00390625" style="42" bestFit="1" customWidth="1"/>
    <col min="18" max="18" width="7.421875" style="42" customWidth="1"/>
    <col min="19" max="19" width="11.8515625" style="59" customWidth="1"/>
    <col min="20" max="20" width="8.8515625" style="19" customWidth="1"/>
    <col min="21" max="22" width="8.7109375" style="12" customWidth="1"/>
    <col min="23" max="24" width="8.8515625" style="13" customWidth="1"/>
    <col min="25" max="25" width="8.8515625" style="42" customWidth="1"/>
    <col min="26" max="26" width="8.8515625" style="12" customWidth="1"/>
    <col min="27" max="28" width="8.8515625" style="13" customWidth="1"/>
    <col min="29" max="29" width="7.00390625" style="42" bestFit="1" customWidth="1"/>
    <col min="30" max="30" width="6.8515625" style="42" customWidth="1"/>
    <col min="31" max="31" width="8.8515625" style="19" customWidth="1"/>
    <col min="32" max="33" width="8.8515625" style="12" customWidth="1"/>
    <col min="34" max="34" width="7.00390625" style="42" bestFit="1" customWidth="1"/>
    <col min="35" max="35" width="4.57421875" style="42" bestFit="1" customWidth="1"/>
    <col min="36" max="36" width="10.00390625" style="69" customWidth="1"/>
    <col min="37" max="38" width="8.8515625" style="28" customWidth="1"/>
    <col min="39" max="40" width="10.140625" style="28" customWidth="1"/>
    <col min="41" max="41" width="11.28125" style="19" customWidth="1"/>
    <col min="42" max="43" width="8.7109375" style="12" customWidth="1"/>
    <col min="44" max="45" width="8.8515625" style="54" customWidth="1"/>
    <col min="46" max="46" width="8.8515625" style="42" customWidth="1"/>
    <col min="47" max="47" width="8.8515625" style="12" customWidth="1"/>
    <col min="48" max="48" width="8.8515625" style="13" customWidth="1"/>
    <col min="49" max="49" width="10.57421875" style="13" bestFit="1" customWidth="1"/>
    <col min="50" max="51" width="7.8515625" style="42" customWidth="1"/>
    <col min="52" max="54" width="8.8515625" style="49" customWidth="1"/>
  </cols>
  <sheetData>
    <row r="1" spans="1:54" s="45" customFormat="1" ht="12.75" customHeight="1">
      <c r="A1" s="1"/>
      <c r="B1" s="2"/>
      <c r="C1" s="27"/>
      <c r="D1" s="72" t="s">
        <v>145</v>
      </c>
      <c r="E1" s="72"/>
      <c r="F1" s="76" t="s">
        <v>165</v>
      </c>
      <c r="G1" s="77"/>
      <c r="H1" s="2" t="s">
        <v>201</v>
      </c>
      <c r="I1" s="74" t="s">
        <v>188</v>
      </c>
      <c r="J1" s="74"/>
      <c r="K1" s="73" t="s">
        <v>0</v>
      </c>
      <c r="L1" s="73"/>
      <c r="M1" s="73" t="s">
        <v>146</v>
      </c>
      <c r="N1" s="73"/>
      <c r="O1" s="75" t="s">
        <v>1</v>
      </c>
      <c r="P1" s="75"/>
      <c r="Q1" s="76" t="s">
        <v>166</v>
      </c>
      <c r="R1" s="77"/>
      <c r="S1" s="57" t="s">
        <v>193</v>
      </c>
      <c r="T1" s="2"/>
      <c r="U1" s="76" t="s">
        <v>2</v>
      </c>
      <c r="V1" s="76"/>
      <c r="W1" s="78" t="s">
        <v>3</v>
      </c>
      <c r="X1" s="78"/>
      <c r="Y1" s="72" t="s">
        <v>147</v>
      </c>
      <c r="Z1" s="72"/>
      <c r="AA1" s="78" t="s">
        <v>4</v>
      </c>
      <c r="AB1" s="78"/>
      <c r="AC1" s="76" t="s">
        <v>167</v>
      </c>
      <c r="AD1" s="77"/>
      <c r="AE1" s="2"/>
      <c r="AF1" s="79" t="s">
        <v>148</v>
      </c>
      <c r="AG1" s="79"/>
      <c r="AH1" s="76" t="s">
        <v>168</v>
      </c>
      <c r="AI1" s="77"/>
      <c r="AJ1" s="67"/>
      <c r="AK1" s="80" t="s">
        <v>149</v>
      </c>
      <c r="AL1" s="80"/>
      <c r="AM1" s="81" t="s">
        <v>169</v>
      </c>
      <c r="AN1" s="82"/>
      <c r="AO1" s="2"/>
      <c r="AP1" s="76" t="s">
        <v>185</v>
      </c>
      <c r="AQ1" s="76"/>
      <c r="AR1" s="80" t="s">
        <v>186</v>
      </c>
      <c r="AS1" s="80"/>
      <c r="AT1" s="72" t="s">
        <v>151</v>
      </c>
      <c r="AU1" s="72"/>
      <c r="AV1" s="78" t="s">
        <v>187</v>
      </c>
      <c r="AW1" s="78"/>
      <c r="AX1" s="76" t="s">
        <v>170</v>
      </c>
      <c r="AY1" s="77"/>
      <c r="AZ1" s="47"/>
      <c r="BA1" s="47"/>
      <c r="BB1" s="47"/>
    </row>
    <row r="2" spans="1:54" s="40" customFormat="1" ht="12.75">
      <c r="A2" s="3" t="s">
        <v>5</v>
      </c>
      <c r="B2" s="4" t="s">
        <v>6</v>
      </c>
      <c r="C2" s="32" t="s">
        <v>7</v>
      </c>
      <c r="D2" s="34" t="s">
        <v>9</v>
      </c>
      <c r="E2" s="46" t="s">
        <v>10</v>
      </c>
      <c r="F2" s="6" t="s">
        <v>9</v>
      </c>
      <c r="G2" s="6" t="s">
        <v>10</v>
      </c>
      <c r="H2" s="4" t="s">
        <v>8</v>
      </c>
      <c r="I2" s="5" t="s">
        <v>9</v>
      </c>
      <c r="J2" s="5" t="s">
        <v>10</v>
      </c>
      <c r="K2" s="5" t="s">
        <v>9</v>
      </c>
      <c r="L2" s="5" t="s">
        <v>10</v>
      </c>
      <c r="M2" s="5" t="s">
        <v>9</v>
      </c>
      <c r="N2" s="5" t="s">
        <v>10</v>
      </c>
      <c r="O2" s="5" t="s">
        <v>9</v>
      </c>
      <c r="P2" s="5" t="s">
        <v>11</v>
      </c>
      <c r="Q2" s="6" t="s">
        <v>9</v>
      </c>
      <c r="R2" s="5" t="s">
        <v>10</v>
      </c>
      <c r="S2" s="58" t="s">
        <v>202</v>
      </c>
      <c r="T2" s="4" t="s">
        <v>12</v>
      </c>
      <c r="U2" s="6" t="s">
        <v>9</v>
      </c>
      <c r="V2" s="6" t="s">
        <v>10</v>
      </c>
      <c r="W2" s="39" t="s">
        <v>9</v>
      </c>
      <c r="X2" s="39" t="s">
        <v>10</v>
      </c>
      <c r="Y2" s="46" t="s">
        <v>9</v>
      </c>
      <c r="Z2" s="6" t="s">
        <v>10</v>
      </c>
      <c r="AA2" s="39" t="s">
        <v>9</v>
      </c>
      <c r="AB2" s="39" t="s">
        <v>11</v>
      </c>
      <c r="AC2" s="6" t="s">
        <v>9</v>
      </c>
      <c r="AD2" s="6" t="s">
        <v>10</v>
      </c>
      <c r="AE2" s="4" t="s">
        <v>13</v>
      </c>
      <c r="AF2" s="6" t="s">
        <v>9</v>
      </c>
      <c r="AG2" s="6" t="s">
        <v>10</v>
      </c>
      <c r="AH2" s="6" t="s">
        <v>9</v>
      </c>
      <c r="AI2" s="6" t="s">
        <v>10</v>
      </c>
      <c r="AJ2" s="68" t="s">
        <v>14</v>
      </c>
      <c r="AK2" s="34" t="s">
        <v>9</v>
      </c>
      <c r="AL2" s="34" t="s">
        <v>150</v>
      </c>
      <c r="AM2" s="34" t="s">
        <v>9</v>
      </c>
      <c r="AN2" s="34" t="s">
        <v>10</v>
      </c>
      <c r="AO2" s="4" t="s">
        <v>15</v>
      </c>
      <c r="AP2" s="6" t="s">
        <v>9</v>
      </c>
      <c r="AQ2" s="6" t="s">
        <v>10</v>
      </c>
      <c r="AR2" s="52" t="s">
        <v>9</v>
      </c>
      <c r="AS2" s="52" t="s">
        <v>10</v>
      </c>
      <c r="AT2" s="46" t="s">
        <v>9</v>
      </c>
      <c r="AU2" s="6" t="s">
        <v>10</v>
      </c>
      <c r="AV2" s="53" t="s">
        <v>9</v>
      </c>
      <c r="AW2" s="53" t="s">
        <v>11</v>
      </c>
      <c r="AX2" s="6" t="s">
        <v>9</v>
      </c>
      <c r="AY2" s="6" t="s">
        <v>10</v>
      </c>
      <c r="AZ2" s="48"/>
      <c r="BA2" s="48"/>
      <c r="BB2" s="48"/>
    </row>
    <row r="3" spans="1:51" ht="12.75">
      <c r="A3" s="7" t="s">
        <v>16</v>
      </c>
      <c r="B3" s="26" t="s">
        <v>17</v>
      </c>
      <c r="C3" s="9">
        <v>0.055</v>
      </c>
      <c r="F3" s="12">
        <v>177</v>
      </c>
      <c r="G3" s="12">
        <v>55.387523665</v>
      </c>
      <c r="H3" s="56">
        <v>7.25</v>
      </c>
      <c r="I3" s="10">
        <v>7.887</v>
      </c>
      <c r="J3" s="10">
        <v>0.1417391971</v>
      </c>
      <c r="K3" s="10">
        <v>8.018152650000001</v>
      </c>
      <c r="L3" s="10">
        <v>0.26433130813583405</v>
      </c>
      <c r="M3" s="10">
        <v>9.536700000000002</v>
      </c>
      <c r="N3" s="10">
        <v>0.7248704175383288</v>
      </c>
      <c r="O3" s="10">
        <v>6.9719999999999995</v>
      </c>
      <c r="P3" s="10">
        <v>0.4865479307210022</v>
      </c>
      <c r="Q3" s="12">
        <v>5.7553</v>
      </c>
      <c r="R3" s="10">
        <v>0.0909738058</v>
      </c>
      <c r="S3" s="59">
        <f>100*(I3/H3+K3/H3+M3/H3+O3/H3+Q3/H3)/5</f>
        <v>105.29421420689657</v>
      </c>
      <c r="T3" s="64">
        <v>0.5</v>
      </c>
      <c r="U3" s="12">
        <v>13.8</v>
      </c>
      <c r="V3" s="12">
        <v>1.6193277069</v>
      </c>
      <c r="W3" s="12"/>
      <c r="X3" s="12"/>
      <c r="AC3" s="12"/>
      <c r="AD3" s="12"/>
      <c r="AE3" s="14">
        <v>0.0018</v>
      </c>
      <c r="AH3" s="12"/>
      <c r="AI3" s="12"/>
      <c r="AJ3" s="36">
        <v>133</v>
      </c>
      <c r="AK3" s="28">
        <v>254</v>
      </c>
      <c r="AL3" s="28">
        <v>17.126976771553505</v>
      </c>
      <c r="AM3" s="28">
        <v>304.44444444</v>
      </c>
      <c r="AN3" s="28">
        <v>14.240006242</v>
      </c>
      <c r="AO3" s="11">
        <v>0.016</v>
      </c>
      <c r="AV3" s="12">
        <v>7.444444444444445</v>
      </c>
      <c r="AW3" s="12">
        <v>1.0137937550497036</v>
      </c>
      <c r="AX3" s="12"/>
      <c r="AY3" s="12"/>
    </row>
    <row r="4" spans="1:51" ht="12.75">
      <c r="A4" s="15" t="s">
        <v>18</v>
      </c>
      <c r="B4" s="41" t="s">
        <v>208</v>
      </c>
      <c r="C4" s="9">
        <v>1.5</v>
      </c>
      <c r="F4" s="12">
        <v>115</v>
      </c>
      <c r="G4" s="12">
        <v>16.499158228</v>
      </c>
      <c r="H4" s="56">
        <v>6.62</v>
      </c>
      <c r="I4" s="10">
        <v>5.524</v>
      </c>
      <c r="J4" s="10">
        <v>0.0828921656</v>
      </c>
      <c r="K4" s="10">
        <v>6.213406740000001</v>
      </c>
      <c r="L4" s="10">
        <v>0.15818615028739486</v>
      </c>
      <c r="M4" s="10">
        <v>5.561900000000001</v>
      </c>
      <c r="N4" s="10">
        <v>0.16000031249963786</v>
      </c>
      <c r="O4" s="10">
        <v>5.32</v>
      </c>
      <c r="P4" s="10">
        <v>0.3703451843288212</v>
      </c>
      <c r="Q4" s="12">
        <v>2.71</v>
      </c>
      <c r="R4" s="10">
        <v>0.0379502598</v>
      </c>
      <c r="S4" s="59">
        <f aca="true" t="shared" si="0" ref="S4:S25">100*(I4/H4+K4/H4+M4/H4+O4/H4+Q4/H4)/5</f>
        <v>76.52358531722055</v>
      </c>
      <c r="T4" s="64">
        <v>8</v>
      </c>
      <c r="W4" s="12"/>
      <c r="X4" s="12"/>
      <c r="AC4" s="12"/>
      <c r="AD4" s="12"/>
      <c r="AE4" s="16"/>
      <c r="AF4" s="12">
        <v>208</v>
      </c>
      <c r="AG4" s="12">
        <v>6.324555320336756</v>
      </c>
      <c r="AH4" s="12">
        <v>51</v>
      </c>
      <c r="AI4" s="12">
        <v>3.1622776602</v>
      </c>
      <c r="AJ4" s="36">
        <v>334.088</v>
      </c>
      <c r="AK4" s="28">
        <v>237</v>
      </c>
      <c r="AL4" s="28">
        <v>14.181364924121771</v>
      </c>
      <c r="AM4" s="28">
        <v>301</v>
      </c>
      <c r="AN4" s="28">
        <v>19.1195072</v>
      </c>
      <c r="AO4" s="16"/>
      <c r="AP4" s="12">
        <v>64.5</v>
      </c>
      <c r="AQ4" s="12">
        <v>3.3747427886</v>
      </c>
      <c r="AV4" s="12">
        <v>52.2</v>
      </c>
      <c r="AW4" s="12">
        <v>2.3944379994757297</v>
      </c>
      <c r="AX4" s="12"/>
      <c r="AY4" s="12"/>
    </row>
    <row r="5" spans="1:51" ht="12.75">
      <c r="A5" s="17" t="s">
        <v>19</v>
      </c>
      <c r="B5" s="41" t="s">
        <v>195</v>
      </c>
      <c r="F5" s="12"/>
      <c r="G5" s="12"/>
      <c r="H5" s="56">
        <v>0.13</v>
      </c>
      <c r="Q5" s="12"/>
      <c r="R5" s="10"/>
      <c r="T5" s="64">
        <v>260</v>
      </c>
      <c r="W5" s="12"/>
      <c r="X5" s="12"/>
      <c r="AC5" s="12"/>
      <c r="AD5" s="12"/>
      <c r="AE5" s="16"/>
      <c r="AH5" s="12"/>
      <c r="AI5" s="12"/>
      <c r="AJ5" s="36"/>
      <c r="AO5" s="16" t="s">
        <v>20</v>
      </c>
      <c r="AV5" s="12">
        <v>144.72</v>
      </c>
      <c r="AW5" s="12">
        <v>13.270719648911301</v>
      </c>
      <c r="AX5" s="12"/>
      <c r="AY5" s="12"/>
    </row>
    <row r="6" spans="1:51" ht="12.75">
      <c r="A6" s="7" t="s">
        <v>21</v>
      </c>
      <c r="B6" s="26" t="s">
        <v>22</v>
      </c>
      <c r="C6" s="9">
        <v>0.027</v>
      </c>
      <c r="F6" s="12">
        <v>162</v>
      </c>
      <c r="G6" s="12">
        <v>31.198290551</v>
      </c>
      <c r="H6" s="56">
        <v>9.685293300000001</v>
      </c>
      <c r="I6" s="10">
        <v>10.034</v>
      </c>
      <c r="J6" s="10">
        <v>0.1161608081</v>
      </c>
      <c r="K6" s="10">
        <v>10.25159187</v>
      </c>
      <c r="L6" s="10">
        <v>0.44072483499942827</v>
      </c>
      <c r="M6" s="10">
        <v>14.4875</v>
      </c>
      <c r="N6" s="10">
        <v>0.5613773240877844</v>
      </c>
      <c r="O6" s="10">
        <v>9.297777777777778</v>
      </c>
      <c r="P6" s="10">
        <v>0.4442628101072983</v>
      </c>
      <c r="Q6" s="12">
        <v>6.9088</v>
      </c>
      <c r="R6" s="10">
        <v>0.083911064</v>
      </c>
      <c r="S6" s="59">
        <f t="shared" si="0"/>
        <v>105.27233005484258</v>
      </c>
      <c r="T6" s="66">
        <v>0.2</v>
      </c>
      <c r="W6" s="12"/>
      <c r="X6" s="12"/>
      <c r="AC6" s="12"/>
      <c r="AD6" s="12"/>
      <c r="AE6" s="19" t="s">
        <v>23</v>
      </c>
      <c r="AH6" s="12"/>
      <c r="AI6" s="12"/>
      <c r="AJ6" s="36">
        <v>95.08866666666667</v>
      </c>
      <c r="AK6" s="28">
        <v>206</v>
      </c>
      <c r="AL6" s="28">
        <v>15.055453054181621</v>
      </c>
      <c r="AM6" s="28">
        <v>239</v>
      </c>
      <c r="AN6" s="28">
        <v>11.972189997</v>
      </c>
      <c r="AO6" s="19" t="s">
        <v>24</v>
      </c>
      <c r="AV6" s="12"/>
      <c r="AW6" s="12"/>
      <c r="AX6" s="12"/>
      <c r="AY6" s="12"/>
    </row>
    <row r="7" spans="1:51" ht="25.5">
      <c r="A7" s="7" t="s">
        <v>25</v>
      </c>
      <c r="B7" s="26" t="s">
        <v>26</v>
      </c>
      <c r="C7" s="9">
        <v>5.6</v>
      </c>
      <c r="F7" s="12">
        <v>411</v>
      </c>
      <c r="G7" s="12">
        <v>15.238839268</v>
      </c>
      <c r="H7" s="56">
        <v>0.2646255</v>
      </c>
      <c r="I7" s="10">
        <v>1.862</v>
      </c>
      <c r="J7" s="10">
        <v>0.8136993712</v>
      </c>
      <c r="K7" s="10">
        <v>0.17696036436</v>
      </c>
      <c r="L7" s="10">
        <v>0.18365452550476538</v>
      </c>
      <c r="Q7" s="12">
        <v>0.7949</v>
      </c>
      <c r="R7" s="10">
        <v>0.0258218254</v>
      </c>
      <c r="S7" s="59">
        <f t="shared" si="0"/>
        <v>214.17893319880358</v>
      </c>
      <c r="T7" s="64">
        <v>7</v>
      </c>
      <c r="W7" s="12">
        <v>181.62452000000002</v>
      </c>
      <c r="X7" s="12">
        <v>24.035569204216202</v>
      </c>
      <c r="Y7" s="42">
        <v>179</v>
      </c>
      <c r="Z7" s="12">
        <v>28.067379246694514</v>
      </c>
      <c r="AC7" s="12">
        <v>190</v>
      </c>
      <c r="AD7" s="12">
        <v>31.224989992</v>
      </c>
      <c r="AE7" s="8"/>
      <c r="AH7" s="12"/>
      <c r="AI7" s="12"/>
      <c r="AJ7" s="36">
        <v>1017.448</v>
      </c>
      <c r="AK7" s="28">
        <v>1188</v>
      </c>
      <c r="AL7" s="28">
        <v>22.010098692292207</v>
      </c>
      <c r="AM7" s="28">
        <v>2108</v>
      </c>
      <c r="AN7" s="28">
        <v>40.221608344</v>
      </c>
      <c r="AO7" s="8"/>
      <c r="AV7" s="12"/>
      <c r="AW7" s="12"/>
      <c r="AX7" s="12"/>
      <c r="AY7" s="12"/>
    </row>
    <row r="8" spans="1:51" ht="25.5">
      <c r="A8" s="7" t="s">
        <v>27</v>
      </c>
      <c r="B8" s="26" t="s">
        <v>28</v>
      </c>
      <c r="C8" s="9">
        <v>0.086</v>
      </c>
      <c r="F8" s="12">
        <v>91</v>
      </c>
      <c r="G8" s="12">
        <v>29.981475762</v>
      </c>
      <c r="H8" s="56">
        <v>7.9916901000000005</v>
      </c>
      <c r="I8" s="10">
        <v>5.807</v>
      </c>
      <c r="J8" s="10">
        <v>0.0760190035</v>
      </c>
      <c r="K8" s="10">
        <v>8.023445160000001</v>
      </c>
      <c r="L8" s="10">
        <v>0.28468259929776635</v>
      </c>
      <c r="M8" s="10">
        <v>9.509900000000002</v>
      </c>
      <c r="N8" s="10">
        <v>0.48241163842600465</v>
      </c>
      <c r="O8" s="10">
        <v>6.7</v>
      </c>
      <c r="P8" s="10">
        <v>0.2640286179775215</v>
      </c>
      <c r="Q8" s="12">
        <v>4.7568</v>
      </c>
      <c r="R8" s="10">
        <v>0.6781307314</v>
      </c>
      <c r="S8" s="59">
        <f t="shared" si="0"/>
        <v>87.08331960970308</v>
      </c>
      <c r="T8" s="66">
        <v>0.1</v>
      </c>
      <c r="W8" s="12"/>
      <c r="X8" s="12"/>
      <c r="AC8" s="12"/>
      <c r="AD8" s="12"/>
      <c r="AE8" s="11">
        <v>0.0014</v>
      </c>
      <c r="AH8" s="12"/>
      <c r="AI8" s="12"/>
      <c r="AJ8" s="36">
        <v>1310</v>
      </c>
      <c r="AK8" s="28">
        <v>823</v>
      </c>
      <c r="AL8" s="28">
        <v>11.595018087284068</v>
      </c>
      <c r="AM8" s="28">
        <v>967</v>
      </c>
      <c r="AN8" s="28">
        <v>169.44681237</v>
      </c>
      <c r="AO8" s="19">
        <v>0.039</v>
      </c>
      <c r="AP8" s="12">
        <v>144</v>
      </c>
      <c r="AQ8" s="12">
        <v>3.1972210155</v>
      </c>
      <c r="AT8" s="42">
        <v>117</v>
      </c>
      <c r="AU8" s="12">
        <v>4.830458915396483</v>
      </c>
      <c r="AV8" s="12">
        <v>103.3</v>
      </c>
      <c r="AW8" s="12">
        <v>1.636391694484477</v>
      </c>
      <c r="AX8" s="12">
        <v>123</v>
      </c>
      <c r="AY8" s="12">
        <v>4.8304589154</v>
      </c>
    </row>
    <row r="9" spans="1:51" ht="12.75">
      <c r="A9" s="7" t="s">
        <v>29</v>
      </c>
      <c r="B9" s="26" t="s">
        <v>30</v>
      </c>
      <c r="C9" s="9">
        <v>0.033</v>
      </c>
      <c r="F9" s="12">
        <v>118</v>
      </c>
      <c r="G9" s="12">
        <v>28.982753492</v>
      </c>
      <c r="H9" s="56">
        <v>7.091963400000001</v>
      </c>
      <c r="I9" s="10">
        <v>5.596</v>
      </c>
      <c r="J9" s="10">
        <v>0.0625744002</v>
      </c>
      <c r="K9" s="10">
        <v>7.869962370000001</v>
      </c>
      <c r="L9" s="10">
        <v>0.12487034036296704</v>
      </c>
      <c r="M9" s="10">
        <v>8.9948</v>
      </c>
      <c r="N9" s="10">
        <v>0.6468477066169132</v>
      </c>
      <c r="O9" s="10">
        <v>5.858</v>
      </c>
      <c r="P9" s="10">
        <v>0.37042918051603047</v>
      </c>
      <c r="Q9" s="12">
        <v>4.8923</v>
      </c>
      <c r="R9" s="10">
        <v>1.1781735441</v>
      </c>
      <c r="S9" s="59">
        <f t="shared" si="0"/>
        <v>93.65830164887765</v>
      </c>
      <c r="T9" s="66">
        <v>2.1</v>
      </c>
      <c r="W9" s="12"/>
      <c r="X9" s="12"/>
      <c r="AC9" s="12"/>
      <c r="AD9" s="12"/>
      <c r="AE9" s="11">
        <v>0.00055</v>
      </c>
      <c r="AH9" s="12"/>
      <c r="AI9" s="12"/>
      <c r="AJ9" s="36">
        <v>343</v>
      </c>
      <c r="AK9" s="28">
        <v>240</v>
      </c>
      <c r="AL9" s="28">
        <v>14.142135623730956</v>
      </c>
      <c r="AM9" s="28">
        <v>306</v>
      </c>
      <c r="AN9" s="28">
        <v>76.62317607</v>
      </c>
      <c r="AO9" s="19">
        <v>0.53</v>
      </c>
      <c r="AP9" s="12">
        <v>109</v>
      </c>
      <c r="AQ9" s="12">
        <v>3.5901098714</v>
      </c>
      <c r="AT9" s="42">
        <v>60</v>
      </c>
      <c r="AU9" s="12">
        <v>9.14279549108516E-15</v>
      </c>
      <c r="AV9" s="12">
        <v>74.1</v>
      </c>
      <c r="AW9" s="12">
        <v>1.3703203194062974</v>
      </c>
      <c r="AX9" s="12">
        <v>74</v>
      </c>
      <c r="AY9" s="12">
        <v>12.649110641</v>
      </c>
    </row>
    <row r="10" spans="1:51" ht="12.75">
      <c r="A10" s="7" t="s">
        <v>31</v>
      </c>
      <c r="B10" s="26" t="s">
        <v>32</v>
      </c>
      <c r="C10" s="9">
        <v>0.071</v>
      </c>
      <c r="F10" s="12">
        <v>106.25</v>
      </c>
      <c r="G10" s="12">
        <v>36.228441865</v>
      </c>
      <c r="H10" s="56">
        <v>8.557988670000002</v>
      </c>
      <c r="I10" s="10">
        <v>7.147</v>
      </c>
      <c r="J10" s="10">
        <v>0.0781807024</v>
      </c>
      <c r="K10" s="10">
        <v>8.378043330000002</v>
      </c>
      <c r="L10" s="10">
        <v>0.20429362821465066</v>
      </c>
      <c r="M10" s="10">
        <v>10.290899999999999</v>
      </c>
      <c r="N10" s="10">
        <v>0.4961895807048328</v>
      </c>
      <c r="O10" s="10">
        <v>7.069</v>
      </c>
      <c r="P10" s="10">
        <v>0.22422458979043067</v>
      </c>
      <c r="Q10" s="12">
        <v>5.843</v>
      </c>
      <c r="R10" s="10">
        <v>0.0735285281</v>
      </c>
      <c r="S10" s="59">
        <f t="shared" si="0"/>
        <v>90.50711521916516</v>
      </c>
      <c r="T10" s="66">
        <v>2.1</v>
      </c>
      <c r="W10" s="12"/>
      <c r="X10" s="12"/>
      <c r="AC10" s="12"/>
      <c r="AD10" s="12"/>
      <c r="AE10" s="11">
        <v>0.00095</v>
      </c>
      <c r="AH10" s="12"/>
      <c r="AI10" s="12"/>
      <c r="AJ10" s="36">
        <v>1020</v>
      </c>
      <c r="AK10" s="28">
        <v>695</v>
      </c>
      <c r="AL10" s="28">
        <v>15.092308563562334</v>
      </c>
      <c r="AM10" s="28">
        <v>891.11111111</v>
      </c>
      <c r="AN10" s="28">
        <v>91.439111496</v>
      </c>
      <c r="AO10" s="19">
        <v>0.081</v>
      </c>
      <c r="AV10" s="12">
        <v>9.5</v>
      </c>
      <c r="AW10" s="12">
        <v>0.5270462766947301</v>
      </c>
      <c r="AX10" s="12"/>
      <c r="AY10" s="12"/>
    </row>
    <row r="11" spans="1:51" ht="12.75">
      <c r="A11" s="7" t="s">
        <v>33</v>
      </c>
      <c r="B11" s="26" t="s">
        <v>17</v>
      </c>
      <c r="C11" s="9">
        <v>0.04</v>
      </c>
      <c r="F11" s="12">
        <v>170</v>
      </c>
      <c r="G11" s="12">
        <v>28.284271247</v>
      </c>
      <c r="H11" s="56">
        <v>7.319541330000001</v>
      </c>
      <c r="I11" s="10">
        <v>7.494</v>
      </c>
      <c r="J11" s="10">
        <v>0.0836925591</v>
      </c>
      <c r="K11" s="10">
        <v>8.45213847</v>
      </c>
      <c r="L11" s="10">
        <v>0.31563362970806347</v>
      </c>
      <c r="M11" s="10">
        <v>10.0735</v>
      </c>
      <c r="N11" s="10">
        <v>0.7270357243247707</v>
      </c>
      <c r="O11" s="10">
        <v>6.678999999999999</v>
      </c>
      <c r="P11" s="10">
        <v>0.34898105647412603</v>
      </c>
      <c r="Q11" s="12">
        <v>6.3814</v>
      </c>
      <c r="R11" s="10">
        <v>0.7681765133</v>
      </c>
      <c r="S11" s="59">
        <f t="shared" si="0"/>
        <v>106.78275238320157</v>
      </c>
      <c r="T11" s="66">
        <v>0.79</v>
      </c>
      <c r="U11" s="12">
        <v>13.857142857</v>
      </c>
      <c r="V11" s="12">
        <v>0.8997354108</v>
      </c>
      <c r="W11" s="12"/>
      <c r="X11" s="12"/>
      <c r="AC11" s="12"/>
      <c r="AD11" s="12"/>
      <c r="AE11" s="11">
        <v>0.00066</v>
      </c>
      <c r="AH11" s="12"/>
      <c r="AI11" s="12"/>
      <c r="AJ11" s="36">
        <v>526</v>
      </c>
      <c r="AK11" s="28">
        <v>565</v>
      </c>
      <c r="AL11" s="28">
        <v>21.213203435596437</v>
      </c>
      <c r="AM11" s="28">
        <v>678</v>
      </c>
      <c r="AN11" s="28">
        <v>93.309520772</v>
      </c>
      <c r="AO11" s="11">
        <v>0.045</v>
      </c>
      <c r="AV11" s="12">
        <v>14.9</v>
      </c>
      <c r="AW11" s="12">
        <v>1.1972189997378653</v>
      </c>
      <c r="AX11" s="12"/>
      <c r="AY11" s="12"/>
    </row>
    <row r="12" spans="1:51" ht="12.75">
      <c r="A12" s="7" t="s">
        <v>34</v>
      </c>
      <c r="B12" s="26" t="s">
        <v>35</v>
      </c>
      <c r="C12" s="9">
        <v>0.043</v>
      </c>
      <c r="F12" s="12">
        <v>145.55555556</v>
      </c>
      <c r="G12" s="12">
        <v>22.422706745</v>
      </c>
      <c r="H12" s="56">
        <v>2.66213253</v>
      </c>
      <c r="I12" s="10">
        <v>2.456</v>
      </c>
      <c r="J12" s="10">
        <v>0.0742667864</v>
      </c>
      <c r="K12" s="10">
        <v>3.4491287670000004</v>
      </c>
      <c r="L12" s="10">
        <v>0.1176596910526468</v>
      </c>
      <c r="M12" s="10">
        <v>3.9324</v>
      </c>
      <c r="N12" s="10">
        <v>0.30296285067462514</v>
      </c>
      <c r="O12" s="10">
        <v>2.3729999999999998</v>
      </c>
      <c r="P12" s="10">
        <v>0.6194450921770416</v>
      </c>
      <c r="Q12" s="12">
        <v>2.4592</v>
      </c>
      <c r="R12" s="10">
        <v>0.2686760958</v>
      </c>
      <c r="S12" s="59">
        <f t="shared" si="0"/>
        <v>110.2103565595211</v>
      </c>
      <c r="T12" s="66">
        <v>4.7</v>
      </c>
      <c r="W12" s="12"/>
      <c r="X12" s="12"/>
      <c r="AC12" s="12"/>
      <c r="AD12" s="12"/>
      <c r="AE12" s="11">
        <v>0.00094</v>
      </c>
      <c r="AH12" s="12"/>
      <c r="AI12" s="12"/>
      <c r="AJ12" s="36">
        <v>120</v>
      </c>
      <c r="AK12" s="28">
        <v>214</v>
      </c>
      <c r="AL12" s="28">
        <v>21.70509412813294</v>
      </c>
      <c r="AM12" s="28">
        <v>223.33333333</v>
      </c>
      <c r="AN12" s="28">
        <v>54.083269132</v>
      </c>
      <c r="AO12" s="19">
        <v>0.16</v>
      </c>
      <c r="AV12" s="12">
        <v>9.7</v>
      </c>
      <c r="AW12" s="12">
        <v>1.0593499054713806</v>
      </c>
      <c r="AX12" s="12"/>
      <c r="AY12" s="12"/>
    </row>
    <row r="13" spans="1:51" ht="12.75">
      <c r="A13" s="7" t="s">
        <v>36</v>
      </c>
      <c r="B13" s="41" t="s">
        <v>37</v>
      </c>
      <c r="C13" s="9">
        <v>0.04</v>
      </c>
      <c r="F13" s="12">
        <v>239</v>
      </c>
      <c r="G13" s="12">
        <v>5.676462122</v>
      </c>
      <c r="H13" s="56">
        <v>0.41810829000000005</v>
      </c>
      <c r="I13" s="10">
        <v>0.827</v>
      </c>
      <c r="J13" s="10">
        <v>0.0632543367</v>
      </c>
      <c r="K13" s="10">
        <v>0.627162435</v>
      </c>
      <c r="L13" s="10">
        <v>0.06892691434959138</v>
      </c>
      <c r="M13" s="10">
        <v>0.36950000000000005</v>
      </c>
      <c r="N13" s="10">
        <v>0.05752728821080371</v>
      </c>
      <c r="Q13" s="12">
        <v>0.8588</v>
      </c>
      <c r="R13" s="10">
        <v>0.0261142788</v>
      </c>
      <c r="S13" s="59">
        <f t="shared" si="0"/>
        <v>128.3142429440947</v>
      </c>
      <c r="T13" s="64">
        <v>88</v>
      </c>
      <c r="W13" s="12"/>
      <c r="X13" s="12"/>
      <c r="AC13" s="12"/>
      <c r="AD13" s="12"/>
      <c r="AE13" s="16"/>
      <c r="AF13" s="12">
        <v>26.666666666666664</v>
      </c>
      <c r="AG13" s="12">
        <v>5</v>
      </c>
      <c r="AH13" s="12"/>
      <c r="AI13" s="12"/>
      <c r="AJ13" s="36">
        <v>40</v>
      </c>
      <c r="AK13" s="28">
        <v>117</v>
      </c>
      <c r="AL13" s="28">
        <v>13.374935098492582</v>
      </c>
      <c r="AM13" s="28">
        <v>230</v>
      </c>
      <c r="AN13" s="28">
        <v>15.634719199</v>
      </c>
      <c r="AO13" s="16"/>
      <c r="AP13" s="12">
        <v>59.1</v>
      </c>
      <c r="AQ13" s="12">
        <v>2.8848262031</v>
      </c>
      <c r="AT13" s="42">
        <v>37</v>
      </c>
      <c r="AU13" s="12">
        <v>4.8304589153964805</v>
      </c>
      <c r="AV13" s="12">
        <v>42.5</v>
      </c>
      <c r="AW13" s="12">
        <v>1.354006400772659</v>
      </c>
      <c r="AX13" s="12">
        <v>29</v>
      </c>
      <c r="AY13" s="12">
        <v>3.1622776602</v>
      </c>
    </row>
    <row r="14" spans="1:51" ht="12.75">
      <c r="A14" s="7" t="s">
        <v>38</v>
      </c>
      <c r="B14" s="26" t="s">
        <v>37</v>
      </c>
      <c r="C14" s="9">
        <v>0.25</v>
      </c>
      <c r="F14" s="12">
        <v>685</v>
      </c>
      <c r="G14" s="12">
        <v>5.2704627669</v>
      </c>
      <c r="H14" s="56">
        <v>3.6994644900000004</v>
      </c>
      <c r="I14" s="10">
        <v>3.056</v>
      </c>
      <c r="J14" s="10">
        <v>0.1015655235</v>
      </c>
      <c r="K14" s="10">
        <v>4.195372677</v>
      </c>
      <c r="L14" s="10">
        <v>0.12331661872650837</v>
      </c>
      <c r="M14" s="10">
        <v>5.613899999999999</v>
      </c>
      <c r="N14" s="10">
        <v>0.22391141601586093</v>
      </c>
      <c r="O14" s="10">
        <v>3.4520000000000004</v>
      </c>
      <c r="P14" s="10">
        <v>0.293098390760962</v>
      </c>
      <c r="Q14" s="12">
        <v>3.166</v>
      </c>
      <c r="R14" s="10">
        <v>0.0565213824</v>
      </c>
      <c r="S14" s="59">
        <f t="shared" si="0"/>
        <v>105.3302321439501</v>
      </c>
      <c r="T14" s="66">
        <v>32</v>
      </c>
      <c r="W14" s="12"/>
      <c r="X14" s="12"/>
      <c r="AC14" s="12"/>
      <c r="AD14" s="12"/>
      <c r="AH14" s="12"/>
      <c r="AI14" s="12"/>
      <c r="AJ14" s="36">
        <v>5478.273</v>
      </c>
      <c r="AK14" s="28">
        <v>4728</v>
      </c>
      <c r="AL14" s="28">
        <v>37.65338999051443</v>
      </c>
      <c r="AM14" s="28">
        <v>8805</v>
      </c>
      <c r="AN14" s="28">
        <v>49.272484997</v>
      </c>
      <c r="AP14" s="12">
        <v>839</v>
      </c>
      <c r="AQ14" s="12">
        <v>9.5684667296</v>
      </c>
      <c r="AT14" s="42">
        <v>809</v>
      </c>
      <c r="AU14" s="12">
        <v>11.97218999737866</v>
      </c>
      <c r="AV14" s="12">
        <v>518.9</v>
      </c>
      <c r="AW14" s="12">
        <v>3.695342413844155</v>
      </c>
      <c r="AX14" s="12">
        <v>803</v>
      </c>
      <c r="AY14" s="12">
        <v>6.7494855771</v>
      </c>
    </row>
    <row r="15" spans="1:51" ht="12.75">
      <c r="A15" s="7" t="s">
        <v>39</v>
      </c>
      <c r="B15" s="26" t="s">
        <v>40</v>
      </c>
      <c r="C15" s="9">
        <v>1.4</v>
      </c>
      <c r="F15" s="12">
        <v>121.11111111</v>
      </c>
      <c r="G15" s="12">
        <v>18.333333333</v>
      </c>
      <c r="H15" s="56">
        <v>20.217388200000002</v>
      </c>
      <c r="I15" s="10">
        <v>15.207</v>
      </c>
      <c r="J15" s="10">
        <v>0.1484774581</v>
      </c>
      <c r="K15" s="10">
        <v>18.370302210000002</v>
      </c>
      <c r="L15" s="10">
        <v>0.5146117455689055</v>
      </c>
      <c r="M15" s="10">
        <v>19.0758</v>
      </c>
      <c r="N15" s="10">
        <v>1.172679533755455</v>
      </c>
      <c r="O15" s="10">
        <v>18.787</v>
      </c>
      <c r="P15" s="10">
        <v>0.1895052036809903</v>
      </c>
      <c r="Q15" s="12">
        <v>9.8856</v>
      </c>
      <c r="R15" s="10">
        <v>0.0890233428</v>
      </c>
      <c r="S15" s="59">
        <f t="shared" si="0"/>
        <v>80.45124464692229</v>
      </c>
      <c r="T15" s="64">
        <v>11.2</v>
      </c>
      <c r="U15" s="12">
        <v>14.4</v>
      </c>
      <c r="V15" s="12">
        <v>0.8432740427</v>
      </c>
      <c r="W15" s="12">
        <v>12.42136</v>
      </c>
      <c r="X15" s="12">
        <v>6.691081156816968</v>
      </c>
      <c r="AA15" s="12">
        <v>7.857142857142858</v>
      </c>
      <c r="AB15" s="12">
        <v>0.6900655593423541</v>
      </c>
      <c r="AC15" s="12"/>
      <c r="AD15" s="12"/>
      <c r="AE15" s="8" t="s">
        <v>41</v>
      </c>
      <c r="AH15" s="12"/>
      <c r="AI15" s="12"/>
      <c r="AJ15" s="36">
        <v>1932.613</v>
      </c>
      <c r="AK15" s="28">
        <v>1254</v>
      </c>
      <c r="AL15" s="28">
        <v>10.749676997731411</v>
      </c>
      <c r="AM15" s="28">
        <v>1725.5555556</v>
      </c>
      <c r="AN15" s="28">
        <v>90.015430776</v>
      </c>
      <c r="AO15" s="11">
        <v>0.38</v>
      </c>
      <c r="AV15" s="12">
        <v>10.3</v>
      </c>
      <c r="AW15" s="12">
        <v>1.0593499054713804</v>
      </c>
      <c r="AX15" s="12"/>
      <c r="AY15" s="12"/>
    </row>
    <row r="16" spans="1:51" ht="12.75">
      <c r="A16" s="7" t="s">
        <v>42</v>
      </c>
      <c r="B16" s="26" t="s">
        <v>40</v>
      </c>
      <c r="C16" s="9">
        <v>1.3</v>
      </c>
      <c r="F16" s="12">
        <v>201</v>
      </c>
      <c r="G16" s="12">
        <v>5.676462122</v>
      </c>
      <c r="H16" s="56">
        <v>17.6769834</v>
      </c>
      <c r="I16" s="10">
        <v>13.449</v>
      </c>
      <c r="J16" s="10">
        <v>0.0631488541</v>
      </c>
      <c r="K16" s="10">
        <v>19.27002891</v>
      </c>
      <c r="L16" s="10">
        <v>0.14212248122638688</v>
      </c>
      <c r="M16" s="10">
        <v>20.1713</v>
      </c>
      <c r="N16" s="10">
        <v>1.3167338421682453</v>
      </c>
      <c r="O16" s="10">
        <v>16.509000000000004</v>
      </c>
      <c r="P16" s="10">
        <v>0.26551626859531285</v>
      </c>
      <c r="Q16" s="12">
        <v>11.4641</v>
      </c>
      <c r="R16" s="10">
        <v>0.0935669101</v>
      </c>
      <c r="S16" s="59">
        <f t="shared" si="0"/>
        <v>91.49007732846545</v>
      </c>
      <c r="T16" s="64">
        <v>330</v>
      </c>
      <c r="U16" s="12">
        <v>312.5</v>
      </c>
      <c r="V16" s="12">
        <v>3.8658045016</v>
      </c>
      <c r="W16" s="12">
        <v>363.47625999999997</v>
      </c>
      <c r="X16" s="12">
        <v>9.442725852704474</v>
      </c>
      <c r="Y16" s="42">
        <v>214</v>
      </c>
      <c r="Z16" s="12">
        <v>5.163977794943209</v>
      </c>
      <c r="AA16" s="12">
        <v>184.4</v>
      </c>
      <c r="AB16" s="12">
        <v>2.270584848790187</v>
      </c>
      <c r="AC16" s="12">
        <v>384</v>
      </c>
      <c r="AD16" s="12">
        <v>5.1639777949</v>
      </c>
      <c r="AE16" s="11">
        <v>0.095</v>
      </c>
      <c r="AH16" s="12"/>
      <c r="AI16" s="12"/>
      <c r="AJ16" s="36">
        <v>1412.6853333333336</v>
      </c>
      <c r="AK16" s="28">
        <v>1027</v>
      </c>
      <c r="AL16" s="28">
        <v>14.94434118097323</v>
      </c>
      <c r="AM16" s="28">
        <v>1936</v>
      </c>
      <c r="AN16" s="28">
        <v>14.29840706</v>
      </c>
      <c r="AO16" s="8" t="s">
        <v>43</v>
      </c>
      <c r="AV16" s="12">
        <v>12.1</v>
      </c>
      <c r="AW16" s="12">
        <v>0.8755950357709126</v>
      </c>
      <c r="AX16" s="12"/>
      <c r="AY16" s="12"/>
    </row>
    <row r="17" spans="1:51" ht="25.5">
      <c r="A17" s="7" t="s">
        <v>44</v>
      </c>
      <c r="B17" s="26" t="s">
        <v>28</v>
      </c>
      <c r="C17" s="9">
        <v>0.03</v>
      </c>
      <c r="F17" s="12">
        <v>143</v>
      </c>
      <c r="G17" s="12">
        <v>17.029386366</v>
      </c>
      <c r="H17" s="56">
        <v>7.5153642</v>
      </c>
      <c r="I17" s="10">
        <v>5.473</v>
      </c>
      <c r="J17" s="10">
        <v>0.0512184862</v>
      </c>
      <c r="K17" s="10">
        <v>7.35129639</v>
      </c>
      <c r="L17" s="10">
        <v>0.14212248122643134</v>
      </c>
      <c r="M17" s="10">
        <v>7.625399999999999</v>
      </c>
      <c r="N17" s="10">
        <v>0.37340511214735994</v>
      </c>
      <c r="O17" s="10">
        <v>6.21</v>
      </c>
      <c r="P17" s="10">
        <v>0.2884441020371334</v>
      </c>
      <c r="Q17" s="12">
        <v>3.7481</v>
      </c>
      <c r="R17" s="10">
        <v>0.0310749989</v>
      </c>
      <c r="S17" s="59">
        <f t="shared" si="0"/>
        <v>80.92168411478983</v>
      </c>
      <c r="T17" s="66">
        <v>0.36</v>
      </c>
      <c r="W17" s="12"/>
      <c r="X17" s="12"/>
      <c r="AA17" s="12"/>
      <c r="AB17" s="12"/>
      <c r="AC17" s="12"/>
      <c r="AD17" s="12"/>
      <c r="AH17" s="12"/>
      <c r="AI17" s="12"/>
      <c r="AJ17" s="36">
        <v>462</v>
      </c>
      <c r="AK17" s="28">
        <v>385</v>
      </c>
      <c r="AL17" s="28">
        <v>7.071067811865482</v>
      </c>
      <c r="AM17" s="28">
        <v>513</v>
      </c>
      <c r="AN17" s="28">
        <v>33.015148038</v>
      </c>
      <c r="AO17" s="19">
        <v>0.52</v>
      </c>
      <c r="AP17" s="12">
        <v>28.8</v>
      </c>
      <c r="AQ17" s="12">
        <v>1.8135294012</v>
      </c>
      <c r="AV17" s="12">
        <v>20.7</v>
      </c>
      <c r="AW17" s="12">
        <v>1.0593499054713806</v>
      </c>
      <c r="AX17" s="12"/>
      <c r="AY17" s="12"/>
    </row>
    <row r="18" spans="1:51" ht="12.75">
      <c r="A18" s="7" t="s">
        <v>45</v>
      </c>
      <c r="B18" s="26" t="s">
        <v>200</v>
      </c>
      <c r="C18" s="9">
        <v>0.25</v>
      </c>
      <c r="F18" s="12">
        <v>60</v>
      </c>
      <c r="G18" s="12"/>
      <c r="H18" s="56">
        <v>3.1225809000000004</v>
      </c>
      <c r="I18" s="10">
        <v>2.434</v>
      </c>
      <c r="J18" s="10">
        <v>0.073060097</v>
      </c>
      <c r="K18" s="10">
        <v>2.407562799</v>
      </c>
      <c r="L18" s="10">
        <v>0.09521452832150798</v>
      </c>
      <c r="M18" s="10">
        <v>2.0979</v>
      </c>
      <c r="N18" s="10">
        <v>0.1336923915395163</v>
      </c>
      <c r="O18" s="10">
        <v>1.7129999999999999</v>
      </c>
      <c r="P18" s="10">
        <v>0.2723988089384956</v>
      </c>
      <c r="Q18" s="12">
        <v>1.5154</v>
      </c>
      <c r="R18" s="10">
        <v>0.0319972221</v>
      </c>
      <c r="S18" s="59">
        <f t="shared" si="0"/>
        <v>65.12473575304327</v>
      </c>
      <c r="T18" s="64">
        <v>16</v>
      </c>
      <c r="W18" s="12">
        <v>21.66164</v>
      </c>
      <c r="X18" s="12">
        <v>8.336753633452826</v>
      </c>
      <c r="AA18" s="12"/>
      <c r="AB18" s="12"/>
      <c r="AC18" s="12">
        <v>24</v>
      </c>
      <c r="AD18" s="12">
        <v>5.1639777949</v>
      </c>
      <c r="AE18" s="8">
        <v>0.002</v>
      </c>
      <c r="AH18" s="12"/>
      <c r="AI18" s="12"/>
      <c r="AJ18" s="36">
        <v>330</v>
      </c>
      <c r="AM18" s="28">
        <v>145</v>
      </c>
      <c r="AN18" s="28">
        <v>11.78511302</v>
      </c>
      <c r="AO18" s="8"/>
      <c r="AV18" s="12">
        <v>13.1</v>
      </c>
      <c r="AW18" s="12">
        <v>1.2866839377079191</v>
      </c>
      <c r="AX18" s="12"/>
      <c r="AY18" s="12"/>
    </row>
    <row r="19" spans="1:51" ht="12.75">
      <c r="A19" s="7" t="s">
        <v>46</v>
      </c>
      <c r="B19" s="26" t="s">
        <v>47</v>
      </c>
      <c r="C19" s="9">
        <v>5.103333333333333</v>
      </c>
      <c r="F19" s="12">
        <v>202</v>
      </c>
      <c r="G19" s="12">
        <v>4.2163702136</v>
      </c>
      <c r="H19" s="56">
        <v>5.79</v>
      </c>
      <c r="I19" s="10">
        <v>4.623</v>
      </c>
      <c r="J19" s="10">
        <v>0.0743938468</v>
      </c>
      <c r="K19" s="10">
        <v>6.55741989</v>
      </c>
      <c r="L19" s="10">
        <v>0.08803190622932965</v>
      </c>
      <c r="M19" s="10">
        <v>7.1454</v>
      </c>
      <c r="N19" s="10">
        <v>0.45536437180690637</v>
      </c>
      <c r="O19" s="10">
        <v>4.938000000000001</v>
      </c>
      <c r="P19" s="10">
        <v>0.3253306010814191</v>
      </c>
      <c r="Q19" s="12">
        <v>4.1756</v>
      </c>
      <c r="R19" s="10">
        <v>0.0414010198</v>
      </c>
      <c r="S19" s="59">
        <f t="shared" si="0"/>
        <v>94.78210670120897</v>
      </c>
      <c r="T19" s="66">
        <v>8</v>
      </c>
      <c r="W19" s="12"/>
      <c r="X19" s="12"/>
      <c r="AA19" s="12"/>
      <c r="AB19" s="12"/>
      <c r="AC19" s="12"/>
      <c r="AD19" s="12"/>
      <c r="AE19" s="19">
        <v>21.4</v>
      </c>
      <c r="AH19" s="12"/>
      <c r="AI19" s="12"/>
      <c r="AJ19" s="36">
        <v>1317.83</v>
      </c>
      <c r="AK19" s="28">
        <v>980</v>
      </c>
      <c r="AL19" s="28">
        <v>14.142135623730963</v>
      </c>
      <c r="AM19" s="28">
        <v>1796</v>
      </c>
      <c r="AN19" s="28">
        <v>19.550504398</v>
      </c>
      <c r="AP19" s="12">
        <v>22.9</v>
      </c>
      <c r="AQ19" s="12">
        <v>2.1832697192</v>
      </c>
      <c r="AV19" s="12">
        <v>18</v>
      </c>
      <c r="AW19" s="12">
        <v>0.9428090415820639</v>
      </c>
      <c r="AX19" s="12"/>
      <c r="AY19" s="12"/>
    </row>
    <row r="20" spans="1:51" ht="25.5">
      <c r="A20" s="15" t="s">
        <v>48</v>
      </c>
      <c r="B20" s="41" t="s">
        <v>196</v>
      </c>
      <c r="C20" s="9">
        <v>57.96666666666667</v>
      </c>
      <c r="D20" s="28">
        <v>44</v>
      </c>
      <c r="E20" s="12">
        <v>5.163977794943223</v>
      </c>
      <c r="F20" s="12">
        <v>156</v>
      </c>
      <c r="G20" s="12">
        <v>6.9920589878</v>
      </c>
      <c r="H20" s="56">
        <v>3.6306618600000005</v>
      </c>
      <c r="I20" s="10">
        <v>4.625</v>
      </c>
      <c r="J20" s="10">
        <v>0.0941924743</v>
      </c>
      <c r="K20" s="10">
        <v>4.283757594</v>
      </c>
      <c r="L20" s="10">
        <v>0.17179066793243003</v>
      </c>
      <c r="M20" s="10">
        <v>6.9566</v>
      </c>
      <c r="N20" s="10">
        <v>0.5754903609579867</v>
      </c>
      <c r="O20" s="10">
        <v>3.689</v>
      </c>
      <c r="P20" s="10">
        <v>0.38010086380678687</v>
      </c>
      <c r="Q20" s="12">
        <v>3.4071</v>
      </c>
      <c r="R20" s="10">
        <v>0.0552920529</v>
      </c>
      <c r="S20" s="59">
        <f t="shared" si="0"/>
        <v>126.48634590278257</v>
      </c>
      <c r="T20" s="64">
        <v>7700</v>
      </c>
      <c r="U20" s="12">
        <v>4745.2</v>
      </c>
      <c r="V20" s="12">
        <v>29.449768911</v>
      </c>
      <c r="W20" s="12">
        <v>5289.6816</v>
      </c>
      <c r="X20" s="12">
        <v>67.290773802456</v>
      </c>
      <c r="Y20" s="42">
        <v>3863</v>
      </c>
      <c r="Z20" s="12">
        <v>55.98610938835141</v>
      </c>
      <c r="AA20" s="12">
        <v>2298.5</v>
      </c>
      <c r="AB20" s="12">
        <v>28.1513765205185</v>
      </c>
      <c r="AC20" s="12">
        <v>3208</v>
      </c>
      <c r="AD20" s="12">
        <v>26.583202717</v>
      </c>
      <c r="AE20" s="16"/>
      <c r="AH20" s="12"/>
      <c r="AI20" s="12"/>
      <c r="AJ20" s="36">
        <v>6</v>
      </c>
      <c r="AO20" s="16">
        <v>240</v>
      </c>
      <c r="AP20" s="12">
        <v>300.5</v>
      </c>
      <c r="AQ20" s="12">
        <v>18.210192506</v>
      </c>
      <c r="AR20" s="54">
        <v>677.7</v>
      </c>
      <c r="AS20" s="54">
        <v>240.49719333081626</v>
      </c>
      <c r="AT20" s="28">
        <v>95.55555555555559</v>
      </c>
      <c r="AU20" s="12">
        <v>11.303883305208778</v>
      </c>
      <c r="AV20" s="12">
        <v>156.7</v>
      </c>
      <c r="AW20" s="12">
        <v>5.31350480693613</v>
      </c>
      <c r="AX20" s="12">
        <v>101</v>
      </c>
      <c r="AY20" s="12">
        <v>18.529256146</v>
      </c>
    </row>
    <row r="21" spans="1:51" ht="12.75">
      <c r="A21" s="7" t="s">
        <v>49</v>
      </c>
      <c r="B21" s="26" t="s">
        <v>50</v>
      </c>
      <c r="C21" s="9">
        <v>0.11</v>
      </c>
      <c r="F21" s="12">
        <v>196.66666667</v>
      </c>
      <c r="G21" s="12">
        <v>30.822070015</v>
      </c>
      <c r="H21" s="56">
        <v>4.48275597</v>
      </c>
      <c r="I21" s="10">
        <v>4.836</v>
      </c>
      <c r="J21" s="10">
        <v>0.1502738241</v>
      </c>
      <c r="K21" s="10">
        <v>4.282169841</v>
      </c>
      <c r="L21" s="10">
        <v>0.29570194277272577</v>
      </c>
      <c r="M21" s="10">
        <v>6.569799999999999</v>
      </c>
      <c r="N21" s="10">
        <v>0.45661381689321706</v>
      </c>
      <c r="O21" s="10">
        <v>2.866</v>
      </c>
      <c r="P21" s="10">
        <v>0.7425511579832209</v>
      </c>
      <c r="Q21" s="12">
        <v>4.3647</v>
      </c>
      <c r="R21" s="10">
        <v>0.5114374188</v>
      </c>
      <c r="S21" s="59">
        <f t="shared" si="0"/>
        <v>102.25258744566459</v>
      </c>
      <c r="T21" s="66">
        <v>0.79</v>
      </c>
      <c r="U21" s="12">
        <v>21.8</v>
      </c>
      <c r="V21" s="12">
        <v>2.0439612956</v>
      </c>
      <c r="W21" s="12"/>
      <c r="X21" s="12"/>
      <c r="AA21" s="12"/>
      <c r="AB21" s="12"/>
      <c r="AC21" s="12"/>
      <c r="AD21" s="12"/>
      <c r="AE21" s="19" t="s">
        <v>51</v>
      </c>
      <c r="AH21" s="12"/>
      <c r="AI21" s="12"/>
      <c r="AJ21" s="36">
        <v>60.591499999999996</v>
      </c>
      <c r="AK21" s="28">
        <v>187</v>
      </c>
      <c r="AL21" s="28">
        <v>9.486832980505138</v>
      </c>
      <c r="AM21" s="28">
        <v>201.11111111</v>
      </c>
      <c r="AN21" s="28">
        <v>21.473497878</v>
      </c>
      <c r="AO21" s="8" t="s">
        <v>52</v>
      </c>
      <c r="AV21" s="12">
        <v>9.9</v>
      </c>
      <c r="AW21" s="12">
        <v>1.2866839377079191</v>
      </c>
      <c r="AX21" s="12"/>
      <c r="AY21" s="12"/>
    </row>
    <row r="22" spans="1:51" ht="12.75">
      <c r="A22" s="7" t="s">
        <v>53</v>
      </c>
      <c r="B22" s="26" t="s">
        <v>40</v>
      </c>
      <c r="C22" s="9">
        <v>0.41</v>
      </c>
      <c r="F22" s="12">
        <v>102</v>
      </c>
      <c r="G22" s="12">
        <v>16.193277069</v>
      </c>
      <c r="H22" s="56">
        <v>7.5</v>
      </c>
      <c r="I22" s="10">
        <v>6.435</v>
      </c>
      <c r="J22" s="10">
        <v>0.1087555873</v>
      </c>
      <c r="K22" s="10">
        <v>7.8329148</v>
      </c>
      <c r="L22" s="10">
        <v>0.23930366172658812</v>
      </c>
      <c r="M22" s="10">
        <v>8.0952</v>
      </c>
      <c r="N22" s="10">
        <v>0.41213530679997445</v>
      </c>
      <c r="O22" s="10">
        <v>6.48</v>
      </c>
      <c r="P22" s="10">
        <v>0.2620008481750453</v>
      </c>
      <c r="Q22" s="12">
        <v>5.0732</v>
      </c>
      <c r="R22" s="10">
        <v>0.0461008556</v>
      </c>
      <c r="S22" s="59">
        <f t="shared" si="0"/>
        <v>90.44350613333333</v>
      </c>
      <c r="T22" s="64">
        <v>17.7</v>
      </c>
      <c r="U22" s="12">
        <v>19.4</v>
      </c>
      <c r="V22" s="12">
        <v>2.2705848488</v>
      </c>
      <c r="W22" s="12">
        <v>21.282940000000004</v>
      </c>
      <c r="X22" s="12">
        <v>3.61389079838706</v>
      </c>
      <c r="AA22" s="12">
        <v>10.11111111111111</v>
      </c>
      <c r="AB22" s="12">
        <v>0.9279607271383369</v>
      </c>
      <c r="AC22" s="12"/>
      <c r="AD22" s="12"/>
      <c r="AE22" s="14">
        <v>0.3</v>
      </c>
      <c r="AH22" s="12"/>
      <c r="AI22" s="12"/>
      <c r="AJ22" s="36">
        <v>968</v>
      </c>
      <c r="AK22" s="28">
        <v>557</v>
      </c>
      <c r="AL22" s="28">
        <v>13.374935098492598</v>
      </c>
      <c r="AM22" s="28">
        <v>754</v>
      </c>
      <c r="AN22" s="28">
        <v>40.606512888</v>
      </c>
      <c r="AO22" s="8"/>
      <c r="AP22" s="12">
        <v>20.1</v>
      </c>
      <c r="AQ22" s="12">
        <v>1.9692073984</v>
      </c>
      <c r="AV22" s="12">
        <v>17.4</v>
      </c>
      <c r="AW22" s="12">
        <v>1.173787790777267</v>
      </c>
      <c r="AX22" s="12"/>
      <c r="AY22" s="12"/>
    </row>
    <row r="23" spans="1:51" ht="12.75">
      <c r="A23" s="7" t="s">
        <v>54</v>
      </c>
      <c r="B23" s="26" t="s">
        <v>40</v>
      </c>
      <c r="C23" s="9">
        <v>35.3</v>
      </c>
      <c r="D23" s="28">
        <v>30</v>
      </c>
      <c r="E23" s="12">
        <v>4.57139774554258E-15</v>
      </c>
      <c r="F23" s="12">
        <v>134</v>
      </c>
      <c r="G23" s="12">
        <v>17.126976772</v>
      </c>
      <c r="H23" s="56">
        <v>6.44</v>
      </c>
      <c r="I23" s="10">
        <v>5.09</v>
      </c>
      <c r="J23" s="10">
        <v>0.1036018018</v>
      </c>
      <c r="K23" s="10">
        <v>6.28220937</v>
      </c>
      <c r="L23" s="10">
        <v>0.17825975430439897</v>
      </c>
      <c r="M23" s="10">
        <v>6.936200000000001</v>
      </c>
      <c r="N23" s="10">
        <v>0.342527792870689</v>
      </c>
      <c r="O23" s="10">
        <v>5.177999999999999</v>
      </c>
      <c r="P23" s="10">
        <v>0.31769307340403774</v>
      </c>
      <c r="Q23" s="12">
        <v>4.1232</v>
      </c>
      <c r="R23" s="10">
        <v>0.0618039912</v>
      </c>
      <c r="S23" s="59">
        <f t="shared" si="0"/>
        <v>85.74412847826088</v>
      </c>
      <c r="T23" s="64">
        <v>626</v>
      </c>
      <c r="U23" s="12">
        <v>187</v>
      </c>
      <c r="V23" s="12">
        <v>17.907168025</v>
      </c>
      <c r="W23" s="12">
        <v>760.8082999999999</v>
      </c>
      <c r="X23" s="12">
        <v>22.34365658849157</v>
      </c>
      <c r="Y23" s="42">
        <v>408</v>
      </c>
      <c r="Z23" s="12">
        <v>11.352924243950929</v>
      </c>
      <c r="AA23" s="12">
        <v>159.8</v>
      </c>
      <c r="AB23" s="12">
        <v>9.612491872558333</v>
      </c>
      <c r="AC23" s="12">
        <v>299</v>
      </c>
      <c r="AD23" s="12">
        <v>5.676462122</v>
      </c>
      <c r="AE23" s="14">
        <v>0.6</v>
      </c>
      <c r="AH23" s="12"/>
      <c r="AI23" s="12"/>
      <c r="AJ23" s="36">
        <v>707</v>
      </c>
      <c r="AK23" s="28">
        <v>469</v>
      </c>
      <c r="AL23" s="28">
        <v>16.633299933166214</v>
      </c>
      <c r="AM23" s="28">
        <v>612</v>
      </c>
      <c r="AN23" s="28">
        <v>28.205594402</v>
      </c>
      <c r="AO23" s="8"/>
      <c r="AP23" s="12">
        <v>77.1</v>
      </c>
      <c r="AQ23" s="12">
        <v>6.4022565466</v>
      </c>
      <c r="AV23" s="12">
        <v>63.3</v>
      </c>
      <c r="AW23" s="12">
        <v>4.691600058733813</v>
      </c>
      <c r="AX23" s="12"/>
      <c r="AY23" s="12"/>
    </row>
    <row r="24" spans="1:51" ht="12.75">
      <c r="A24" s="7" t="s">
        <v>55</v>
      </c>
      <c r="B24" s="26" t="s">
        <v>40</v>
      </c>
      <c r="C24" s="9">
        <v>4.63</v>
      </c>
      <c r="F24" s="12">
        <v>99</v>
      </c>
      <c r="G24" s="12">
        <v>30.349812374</v>
      </c>
      <c r="H24" s="56">
        <v>6.53</v>
      </c>
      <c r="I24" s="10">
        <v>5.417</v>
      </c>
      <c r="J24" s="10">
        <v>0.0391719855</v>
      </c>
      <c r="K24" s="10">
        <v>6.843215430000001</v>
      </c>
      <c r="L24" s="10">
        <v>0.14343038438422295</v>
      </c>
      <c r="M24" s="10">
        <v>7.423499999999999</v>
      </c>
      <c r="N24" s="10">
        <v>0.35330039154617754</v>
      </c>
      <c r="O24" s="10">
        <v>5.396</v>
      </c>
      <c r="P24" s="10">
        <v>0.2624330602479655</v>
      </c>
      <c r="Q24" s="12">
        <v>4.1208</v>
      </c>
      <c r="R24" s="10">
        <v>0.0467351878</v>
      </c>
      <c r="S24" s="59">
        <f t="shared" si="0"/>
        <v>89.43496303215927</v>
      </c>
      <c r="T24" s="64">
        <v>105</v>
      </c>
      <c r="W24" s="12">
        <v>123.68342000000001</v>
      </c>
      <c r="X24" s="12">
        <v>16.40081452135838</v>
      </c>
      <c r="Y24" s="42">
        <v>56</v>
      </c>
      <c r="Z24" s="12">
        <v>5.163977794943222</v>
      </c>
      <c r="AA24" s="12"/>
      <c r="AB24" s="12"/>
      <c r="AC24" s="12">
        <v>38</v>
      </c>
      <c r="AD24" s="12">
        <v>4.2163702136</v>
      </c>
      <c r="AE24" s="14">
        <v>0.03</v>
      </c>
      <c r="AH24" s="12"/>
      <c r="AI24" s="12"/>
      <c r="AJ24" s="36">
        <v>726</v>
      </c>
      <c r="AK24" s="28">
        <v>479</v>
      </c>
      <c r="AL24" s="28">
        <v>7.378647873726224</v>
      </c>
      <c r="AM24" s="28">
        <v>603</v>
      </c>
      <c r="AN24" s="28">
        <v>54.375239463</v>
      </c>
      <c r="AO24" s="8"/>
      <c r="AP24" s="12">
        <v>33.4</v>
      </c>
      <c r="AQ24" s="12">
        <v>3.6878177829</v>
      </c>
      <c r="AV24" s="12">
        <v>27.7</v>
      </c>
      <c r="AW24" s="12">
        <v>1.8885620632287055</v>
      </c>
      <c r="AX24" s="12"/>
      <c r="AY24" s="12"/>
    </row>
    <row r="25" spans="1:51" ht="25.5">
      <c r="A25" s="15" t="s">
        <v>56</v>
      </c>
      <c r="B25" s="41" t="s">
        <v>57</v>
      </c>
      <c r="C25" s="9">
        <v>61</v>
      </c>
      <c r="D25" s="28">
        <v>60</v>
      </c>
      <c r="E25" s="12">
        <v>4.714045207910318</v>
      </c>
      <c r="F25" s="12">
        <v>380</v>
      </c>
      <c r="G25" s="12">
        <v>6.6666666667</v>
      </c>
      <c r="H25" s="56">
        <v>3.95</v>
      </c>
      <c r="I25" s="10">
        <v>4.142</v>
      </c>
      <c r="J25" s="10">
        <v>0.0865126837</v>
      </c>
      <c r="K25" s="10">
        <v>4.955906364</v>
      </c>
      <c r="L25" s="10">
        <v>0.0914378007571461</v>
      </c>
      <c r="M25" s="10">
        <v>6.055400000000001</v>
      </c>
      <c r="N25" s="10">
        <v>0.2770957315521856</v>
      </c>
      <c r="O25" s="10">
        <v>3.13</v>
      </c>
      <c r="P25" s="10">
        <v>0.3544009029333861</v>
      </c>
      <c r="Q25" s="12">
        <v>4.0998</v>
      </c>
      <c r="R25" s="10">
        <v>0.0851257893</v>
      </c>
      <c r="S25" s="59">
        <f t="shared" si="0"/>
        <v>113.33218412151898</v>
      </c>
      <c r="T25" s="64">
        <v>155</v>
      </c>
      <c r="W25" s="12">
        <v>351.28211999999996</v>
      </c>
      <c r="X25" s="12">
        <v>49.45872905472244</v>
      </c>
      <c r="Y25" s="42">
        <v>160</v>
      </c>
      <c r="Z25" s="12">
        <v>14.142135623730951</v>
      </c>
      <c r="AA25" s="12"/>
      <c r="AB25" s="12"/>
      <c r="AC25" s="12">
        <v>335</v>
      </c>
      <c r="AD25" s="12">
        <v>65.362238504</v>
      </c>
      <c r="AE25" s="16"/>
      <c r="AH25" s="12"/>
      <c r="AI25" s="12"/>
      <c r="AJ25" s="36">
        <v>890</v>
      </c>
      <c r="AK25" s="28">
        <v>967</v>
      </c>
      <c r="AL25" s="28">
        <v>33.6815148775177</v>
      </c>
      <c r="AM25" s="28">
        <v>1701</v>
      </c>
      <c r="AN25" s="28">
        <v>30.713731999</v>
      </c>
      <c r="AO25" s="16"/>
      <c r="AP25" s="12">
        <v>212.9</v>
      </c>
      <c r="AQ25" s="12">
        <v>22.417503082</v>
      </c>
      <c r="AR25" s="54">
        <v>1382</v>
      </c>
      <c r="AS25" s="54">
        <v>728.7401609779872</v>
      </c>
      <c r="AV25" s="12">
        <v>152</v>
      </c>
      <c r="AW25" s="12">
        <v>16.4384373412506</v>
      </c>
      <c r="AX25" s="12"/>
      <c r="AY25" s="12"/>
    </row>
    <row r="26" spans="1:51" ht="25.5">
      <c r="A26" s="15" t="s">
        <v>58</v>
      </c>
      <c r="B26" s="41" t="s">
        <v>199</v>
      </c>
      <c r="C26" s="9">
        <v>1.5</v>
      </c>
      <c r="F26" s="12">
        <v>357</v>
      </c>
      <c r="G26" s="12">
        <v>10.593499055</v>
      </c>
      <c r="H26" s="56">
        <v>2.26</v>
      </c>
      <c r="I26" s="10">
        <v>2.699</v>
      </c>
      <c r="J26" s="10">
        <v>0.0532186266</v>
      </c>
      <c r="K26" s="10">
        <v>3.1993222950000004</v>
      </c>
      <c r="L26" s="10">
        <v>1.1415918034081727</v>
      </c>
      <c r="M26" s="10">
        <v>3.6765999999999996</v>
      </c>
      <c r="N26" s="10">
        <v>0.32089569090974635</v>
      </c>
      <c r="Q26" s="12">
        <v>2.6855</v>
      </c>
      <c r="R26" s="10">
        <v>0.0891817744</v>
      </c>
      <c r="S26" s="59">
        <f>100*(I26/H26+K26/H26+M26/H26+Q26/H26)/4</f>
        <v>135.62414043141592</v>
      </c>
      <c r="T26" s="64">
        <v>2.5</v>
      </c>
      <c r="U26" s="12">
        <v>68.6</v>
      </c>
      <c r="V26" s="12">
        <v>4.7187568984</v>
      </c>
      <c r="W26" s="12"/>
      <c r="X26" s="12"/>
      <c r="AA26" s="12"/>
      <c r="AB26" s="12"/>
      <c r="AC26" s="12"/>
      <c r="AD26" s="12"/>
      <c r="AE26" s="18">
        <v>0.051</v>
      </c>
      <c r="AH26" s="12"/>
      <c r="AI26" s="12"/>
      <c r="AJ26" s="36">
        <v>332.75466666666665</v>
      </c>
      <c r="AK26" s="28">
        <v>497</v>
      </c>
      <c r="AL26" s="28">
        <v>19.4650684275419</v>
      </c>
      <c r="AM26" s="28">
        <v>807</v>
      </c>
      <c r="AN26" s="28">
        <v>21.62817093</v>
      </c>
      <c r="AO26" s="16"/>
      <c r="AV26" s="12">
        <v>25.6</v>
      </c>
      <c r="AW26" s="12">
        <v>1.2649110640673529</v>
      </c>
      <c r="AX26" s="12"/>
      <c r="AY26" s="12"/>
    </row>
    <row r="27" spans="1:51" ht="12.75">
      <c r="A27" s="15" t="s">
        <v>59</v>
      </c>
      <c r="B27" s="41" t="s">
        <v>60</v>
      </c>
      <c r="C27" s="9">
        <v>12</v>
      </c>
      <c r="F27" s="12">
        <v>346</v>
      </c>
      <c r="G27" s="12">
        <v>6.9920589878</v>
      </c>
      <c r="H27" s="56">
        <v>0.709</v>
      </c>
      <c r="I27" s="10">
        <v>0.894</v>
      </c>
      <c r="J27" s="10">
        <v>0.0812677331</v>
      </c>
      <c r="K27" s="10">
        <v>0.4114397274</v>
      </c>
      <c r="L27" s="10">
        <v>0.2089334766764917</v>
      </c>
      <c r="Q27" s="12">
        <v>0.8439</v>
      </c>
      <c r="R27" s="10">
        <v>0.0673951037</v>
      </c>
      <c r="S27" s="59">
        <f>100*(I27/H27+K27/H27+Q27/H27)/3</f>
        <v>101.05029277856134</v>
      </c>
      <c r="T27" s="64">
        <v>2790</v>
      </c>
      <c r="U27" s="12">
        <v>2750.3</v>
      </c>
      <c r="V27" s="12">
        <v>24.481512299</v>
      </c>
      <c r="W27" s="12">
        <v>2476.698</v>
      </c>
      <c r="X27" s="12">
        <v>15.148</v>
      </c>
      <c r="Y27" s="42">
        <v>1871</v>
      </c>
      <c r="Z27" s="12">
        <v>15.238839267549961</v>
      </c>
      <c r="AA27" s="12">
        <v>1397.5</v>
      </c>
      <c r="AB27" s="12">
        <v>9.743943988162307</v>
      </c>
      <c r="AC27" s="12">
        <v>3377</v>
      </c>
      <c r="AD27" s="12">
        <v>17.669811041</v>
      </c>
      <c r="AE27" s="16"/>
      <c r="AH27" s="12"/>
      <c r="AI27" s="12"/>
      <c r="AJ27" s="36">
        <v>21.2</v>
      </c>
      <c r="AK27" s="28">
        <v>196</v>
      </c>
      <c r="AL27" s="28">
        <v>24.585451886114367</v>
      </c>
      <c r="AM27" s="28">
        <v>314</v>
      </c>
      <c r="AN27" s="28">
        <v>15.776212755</v>
      </c>
      <c r="AO27" s="16"/>
      <c r="AT27" s="42">
        <v>30</v>
      </c>
      <c r="AU27" s="12">
        <v>4.714045207910318</v>
      </c>
      <c r="AV27" s="12">
        <v>27.7</v>
      </c>
      <c r="AW27" s="12">
        <v>2.311805451253294</v>
      </c>
      <c r="AX27" s="12">
        <v>30</v>
      </c>
      <c r="AY27" s="12"/>
    </row>
    <row r="28" spans="1:51" ht="12.75">
      <c r="A28" s="15" t="s">
        <v>61</v>
      </c>
      <c r="B28" s="41" t="s">
        <v>62</v>
      </c>
      <c r="C28" s="9">
        <v>1.5</v>
      </c>
      <c r="F28" s="12">
        <v>381</v>
      </c>
      <c r="G28" s="12">
        <v>7.3786478737</v>
      </c>
      <c r="H28" s="56">
        <v>0.942</v>
      </c>
      <c r="I28" s="10">
        <v>1.532</v>
      </c>
      <c r="J28" s="10">
        <v>0.0421109645</v>
      </c>
      <c r="K28" s="10">
        <v>1.109310096</v>
      </c>
      <c r="L28" s="10">
        <v>0.8094953206091157</v>
      </c>
      <c r="M28" s="10">
        <v>1.2876666666666667</v>
      </c>
      <c r="N28" s="10">
        <v>0.21763149281909214</v>
      </c>
      <c r="Q28" s="12">
        <v>1.0763</v>
      </c>
      <c r="R28" s="10">
        <v>0.0484700366</v>
      </c>
      <c r="S28" s="59">
        <f>100*(I28/H28+K28/H28+M28/H28+Q28/H28)/4</f>
        <v>132.8364321302194</v>
      </c>
      <c r="T28" s="64">
        <v>117</v>
      </c>
      <c r="U28" s="12">
        <v>146</v>
      </c>
      <c r="V28" s="12">
        <v>5.9254629449</v>
      </c>
      <c r="W28" s="12">
        <v>80.05718</v>
      </c>
      <c r="X28" s="12">
        <v>1.7141724416042765</v>
      </c>
      <c r="Y28" s="42">
        <v>77</v>
      </c>
      <c r="Z28" s="12">
        <v>4.83045891539648</v>
      </c>
      <c r="AA28" s="12">
        <v>52.7</v>
      </c>
      <c r="AB28" s="12">
        <v>1.7669811040931418</v>
      </c>
      <c r="AC28" s="12">
        <v>119</v>
      </c>
      <c r="AD28" s="12">
        <v>7.3786478737</v>
      </c>
      <c r="AE28" s="16"/>
      <c r="AH28" s="12"/>
      <c r="AI28" s="12"/>
      <c r="AJ28" s="36">
        <v>29.1</v>
      </c>
      <c r="AK28" s="28">
        <v>243</v>
      </c>
      <c r="AL28" s="28">
        <v>28.303906287138375</v>
      </c>
      <c r="AM28" s="28">
        <v>336</v>
      </c>
      <c r="AN28" s="28">
        <v>28.362729848</v>
      </c>
      <c r="AO28" s="16"/>
      <c r="AV28" s="12">
        <v>18.3</v>
      </c>
      <c r="AW28" s="12">
        <v>1.7029386365926402</v>
      </c>
      <c r="AX28" s="12"/>
      <c r="AY28" s="12"/>
    </row>
    <row r="29" spans="1:51" ht="12.75">
      <c r="A29" s="7" t="s">
        <v>63</v>
      </c>
      <c r="B29" s="26" t="s">
        <v>64</v>
      </c>
      <c r="C29" s="9">
        <v>0.008</v>
      </c>
      <c r="F29" s="12">
        <v>165</v>
      </c>
      <c r="G29" s="12">
        <v>5.2704627669</v>
      </c>
      <c r="H29" s="56">
        <v>0.35724442500000003</v>
      </c>
      <c r="K29" s="10">
        <v>0.027960330330000005</v>
      </c>
      <c r="L29" s="10">
        <v>0.03480175838311261</v>
      </c>
      <c r="Q29" s="12"/>
      <c r="R29" s="10"/>
      <c r="S29" s="59">
        <f>100*(K29/H29)</f>
        <v>7.826666666666668</v>
      </c>
      <c r="T29" s="64">
        <v>0.056</v>
      </c>
      <c r="W29" s="12"/>
      <c r="X29" s="12"/>
      <c r="AA29" s="12"/>
      <c r="AB29" s="12"/>
      <c r="AC29" s="12"/>
      <c r="AD29" s="12"/>
      <c r="AE29" s="11">
        <v>0.0079</v>
      </c>
      <c r="AH29" s="12"/>
      <c r="AI29" s="12"/>
      <c r="AJ29" s="36">
        <v>1.4</v>
      </c>
      <c r="AK29" s="28">
        <v>94</v>
      </c>
      <c r="AL29" s="28">
        <v>13.498971154211056</v>
      </c>
      <c r="AM29" s="28">
        <v>118</v>
      </c>
      <c r="AN29" s="28">
        <v>13.984117976</v>
      </c>
      <c r="AO29" s="11">
        <v>0.008</v>
      </c>
      <c r="AV29" s="12"/>
      <c r="AW29" s="12"/>
      <c r="AX29" s="12"/>
      <c r="AY29" s="12"/>
    </row>
    <row r="30" spans="1:51" ht="25.5">
      <c r="A30" s="7" t="s">
        <v>65</v>
      </c>
      <c r="B30" s="26" t="s">
        <v>66</v>
      </c>
      <c r="C30" s="9">
        <v>0.041</v>
      </c>
      <c r="F30" s="12">
        <v>243</v>
      </c>
      <c r="G30" s="12">
        <v>6.7494855771</v>
      </c>
      <c r="H30" s="56">
        <v>5.436799025000001</v>
      </c>
      <c r="I30" s="10">
        <v>3.414</v>
      </c>
      <c r="J30" s="10">
        <v>0.0766231761</v>
      </c>
      <c r="K30" s="10">
        <v>2.555223828</v>
      </c>
      <c r="L30" s="10">
        <v>0.16466048704708727</v>
      </c>
      <c r="M30" s="10">
        <v>3.5340000000000003</v>
      </c>
      <c r="N30" s="10">
        <v>0.27560559581481964</v>
      </c>
      <c r="O30" s="10">
        <v>1.8655555555555554</v>
      </c>
      <c r="P30" s="10">
        <v>0.45246853788719704</v>
      </c>
      <c r="Q30" s="12">
        <v>2.4547</v>
      </c>
      <c r="R30" s="10">
        <v>0.0422112413</v>
      </c>
      <c r="S30" s="59">
        <f>100*(I30/H30+K30/H30+M30/H30+O30/H30+Q30/H30)/5</f>
        <v>50.851537163655046</v>
      </c>
      <c r="T30" s="66">
        <v>4.7</v>
      </c>
      <c r="W30" s="12"/>
      <c r="X30" s="12"/>
      <c r="AA30" s="12"/>
      <c r="AB30" s="12"/>
      <c r="AC30" s="12"/>
      <c r="AD30" s="12"/>
      <c r="AH30" s="12"/>
      <c r="AI30" s="12"/>
      <c r="AJ30" s="36">
        <v>537.7986666666667</v>
      </c>
      <c r="AK30" s="28">
        <v>470</v>
      </c>
      <c r="AL30" s="28">
        <v>15.634719199411444</v>
      </c>
      <c r="AM30" s="28">
        <v>884</v>
      </c>
      <c r="AN30" s="28">
        <v>26.749870197</v>
      </c>
      <c r="AP30" s="12">
        <v>219.1</v>
      </c>
      <c r="AQ30" s="12">
        <v>2.8460498942</v>
      </c>
      <c r="AT30" s="42">
        <v>189</v>
      </c>
      <c r="AU30" s="12">
        <v>3.1622776601683817</v>
      </c>
      <c r="AV30" s="12">
        <v>158.3</v>
      </c>
      <c r="AW30" s="12">
        <v>8.895067297228406</v>
      </c>
      <c r="AX30" s="12">
        <v>191</v>
      </c>
      <c r="AY30" s="12">
        <v>5.676462122</v>
      </c>
    </row>
    <row r="31" spans="1:51" ht="25.5">
      <c r="A31" s="7" t="s">
        <v>67</v>
      </c>
      <c r="B31" s="26" t="s">
        <v>66</v>
      </c>
      <c r="C31" s="9">
        <v>0.296</v>
      </c>
      <c r="F31" s="12">
        <v>69</v>
      </c>
      <c r="G31" s="12">
        <v>3.1622776602</v>
      </c>
      <c r="H31" s="56">
        <v>3.616779815</v>
      </c>
      <c r="I31" s="10">
        <v>2.812</v>
      </c>
      <c r="J31" s="10">
        <v>0.0630343822</v>
      </c>
      <c r="K31" s="10">
        <v>2.5022987280000004</v>
      </c>
      <c r="L31" s="10">
        <v>0.16384571571065298</v>
      </c>
      <c r="M31" s="10">
        <v>2.1542</v>
      </c>
      <c r="N31" s="10">
        <v>0.14194114586295895</v>
      </c>
      <c r="O31" s="10">
        <v>2.509</v>
      </c>
      <c r="P31" s="10">
        <v>0.23844170030521725</v>
      </c>
      <c r="Q31" s="12">
        <v>1.5748</v>
      </c>
      <c r="R31" s="10">
        <v>0.0248452991</v>
      </c>
      <c r="S31" s="59">
        <f>100*(I31/H31+K31/H31+M31/H31+O31/H31+Q31/H31)/5</f>
        <v>63.88168104726054</v>
      </c>
      <c r="T31" s="66">
        <v>7.8</v>
      </c>
      <c r="W31" s="12"/>
      <c r="X31" s="12"/>
      <c r="AA31" s="12"/>
      <c r="AB31" s="12"/>
      <c r="AC31" s="12"/>
      <c r="AD31" s="12"/>
      <c r="AF31" s="12">
        <v>205</v>
      </c>
      <c r="AG31" s="12">
        <v>5.270462766947305</v>
      </c>
      <c r="AH31" s="12">
        <v>39</v>
      </c>
      <c r="AI31" s="12">
        <v>3.1622776602</v>
      </c>
      <c r="AJ31" s="36">
        <v>431.4</v>
      </c>
      <c r="AK31" s="28">
        <v>100</v>
      </c>
      <c r="AL31" s="28">
        <v>6.666666666666668</v>
      </c>
      <c r="AM31" s="28">
        <v>268</v>
      </c>
      <c r="AN31" s="28">
        <v>10.32795559</v>
      </c>
      <c r="AP31" s="12">
        <v>181.1</v>
      </c>
      <c r="AQ31" s="12">
        <v>3.3149493041</v>
      </c>
      <c r="AT31" s="42">
        <v>71</v>
      </c>
      <c r="AU31" s="12">
        <v>3.1622776601683786</v>
      </c>
      <c r="AV31" s="12">
        <v>166.6</v>
      </c>
      <c r="AW31" s="12">
        <v>3.657564459825387</v>
      </c>
      <c r="AX31" s="12">
        <v>33</v>
      </c>
      <c r="AY31" s="12">
        <v>4.8304589154</v>
      </c>
    </row>
    <row r="32" spans="1:51" ht="25.5">
      <c r="A32" s="7" t="s">
        <v>68</v>
      </c>
      <c r="B32" s="26" t="s">
        <v>66</v>
      </c>
      <c r="C32" s="9">
        <v>0.065</v>
      </c>
      <c r="F32" s="12">
        <v>203</v>
      </c>
      <c r="G32" s="12">
        <v>6.7494855771</v>
      </c>
      <c r="H32" s="56">
        <v>6.087580900000001</v>
      </c>
      <c r="I32" s="10">
        <v>4.415</v>
      </c>
      <c r="J32" s="10">
        <v>0.0488193951</v>
      </c>
      <c r="K32" s="10">
        <v>3.4189614600000007</v>
      </c>
      <c r="L32" s="10">
        <v>0.16895554733652807</v>
      </c>
      <c r="M32" s="10">
        <v>4.182799999999999</v>
      </c>
      <c r="N32" s="10">
        <v>0.2704090728261</v>
      </c>
      <c r="O32" s="10">
        <v>3.2909999999999995</v>
      </c>
      <c r="P32" s="10">
        <v>0.4025874646169082</v>
      </c>
      <c r="Q32" s="12"/>
      <c r="R32" s="10"/>
      <c r="S32" s="59">
        <f>100*(I32/H32+K32/H32+M32/H32+O32/H32)/4</f>
        <v>62.86471470136847</v>
      </c>
      <c r="T32" s="66">
        <v>2.9</v>
      </c>
      <c r="U32" s="12">
        <v>15.25</v>
      </c>
      <c r="V32" s="12">
        <v>1.164964745</v>
      </c>
      <c r="W32" s="12"/>
      <c r="X32" s="12"/>
      <c r="AA32" s="12"/>
      <c r="AB32" s="12"/>
      <c r="AC32" s="12"/>
      <c r="AD32" s="12"/>
      <c r="AH32" s="12"/>
      <c r="AI32" s="12"/>
      <c r="AJ32" s="36">
        <v>752.176</v>
      </c>
      <c r="AK32" s="28">
        <v>577</v>
      </c>
      <c r="AL32" s="28">
        <v>17.669811040931414</v>
      </c>
      <c r="AM32" s="28">
        <v>1074</v>
      </c>
      <c r="AN32" s="28">
        <v>14.29840706</v>
      </c>
      <c r="AV32" s="12">
        <v>18.1</v>
      </c>
      <c r="AW32" s="12">
        <v>1.1005049346146119</v>
      </c>
      <c r="AX32" s="12"/>
      <c r="AY32" s="12"/>
    </row>
    <row r="33" spans="1:51" ht="25.5">
      <c r="A33" s="7" t="s">
        <v>69</v>
      </c>
      <c r="B33" s="26" t="s">
        <v>70</v>
      </c>
      <c r="C33" s="9">
        <v>0.108</v>
      </c>
      <c r="F33" s="12">
        <v>94</v>
      </c>
      <c r="G33" s="12">
        <v>12.649110641</v>
      </c>
      <c r="H33" s="56">
        <v>7.261323720000001</v>
      </c>
      <c r="I33" s="10">
        <v>5.245</v>
      </c>
      <c r="J33" s="10">
        <v>0.0965228816</v>
      </c>
      <c r="K33" s="10">
        <v>6.843215430000001</v>
      </c>
      <c r="L33" s="10">
        <v>0.18678553421921334</v>
      </c>
      <c r="M33" s="10">
        <v>8.007000000000001</v>
      </c>
      <c r="N33" s="10">
        <v>0.3843797312265008</v>
      </c>
      <c r="O33" s="10">
        <v>6.395</v>
      </c>
      <c r="P33" s="10">
        <v>0.2902202228959272</v>
      </c>
      <c r="Q33" s="12">
        <v>3.6647</v>
      </c>
      <c r="R33" s="10">
        <v>0.3676426556</v>
      </c>
      <c r="S33" s="59">
        <f>100*(I33/H33+K33/H33+M33/H33+O33/H33+Q33/H33)/5</f>
        <v>83.05624867527595</v>
      </c>
      <c r="T33" s="66">
        <v>3</v>
      </c>
      <c r="W33" s="12">
        <v>5.756239999999999</v>
      </c>
      <c r="X33" s="12">
        <v>5.114553456167996</v>
      </c>
      <c r="AA33" s="12"/>
      <c r="AB33" s="12"/>
      <c r="AC33" s="12"/>
      <c r="AD33" s="12"/>
      <c r="AE33" s="19" t="s">
        <v>71</v>
      </c>
      <c r="AH33" s="12"/>
      <c r="AI33" s="12"/>
      <c r="AJ33" s="36">
        <v>807</v>
      </c>
      <c r="AK33" s="28">
        <v>485</v>
      </c>
      <c r="AL33" s="28">
        <v>11.785113019775803</v>
      </c>
      <c r="AM33" s="28">
        <v>639</v>
      </c>
      <c r="AN33" s="28">
        <v>75.196040085</v>
      </c>
      <c r="AO33" s="19">
        <v>0.274</v>
      </c>
      <c r="AP33" s="12">
        <v>33</v>
      </c>
      <c r="AQ33" s="12">
        <v>2.98142397</v>
      </c>
      <c r="AV33" s="12">
        <v>23.7</v>
      </c>
      <c r="AW33" s="12">
        <v>0.9486832980505135</v>
      </c>
      <c r="AX33" s="12">
        <v>20</v>
      </c>
      <c r="AY33" s="12">
        <v>0</v>
      </c>
    </row>
    <row r="34" spans="1:51" ht="12.75">
      <c r="A34" s="7" t="s">
        <v>72</v>
      </c>
      <c r="B34" s="26" t="s">
        <v>76</v>
      </c>
      <c r="C34" s="9">
        <v>0.134</v>
      </c>
      <c r="F34" s="12">
        <v>133.33333333</v>
      </c>
      <c r="G34" s="12">
        <v>10</v>
      </c>
      <c r="H34" s="56">
        <v>7.2507387</v>
      </c>
      <c r="I34" s="10">
        <v>6.665</v>
      </c>
      <c r="J34" s="10">
        <v>0.0941924743</v>
      </c>
      <c r="K34" s="10">
        <v>8.85436923</v>
      </c>
      <c r="L34" s="10">
        <v>0.2744971421513816</v>
      </c>
      <c r="M34" s="10">
        <v>9.2381</v>
      </c>
      <c r="N34" s="10">
        <v>0.48428170176733004</v>
      </c>
      <c r="O34" s="10">
        <v>7.252</v>
      </c>
      <c r="P34" s="10">
        <v>0.21968664552546538</v>
      </c>
      <c r="Q34" s="12">
        <v>4.5538</v>
      </c>
      <c r="R34" s="10">
        <v>0.1805970346</v>
      </c>
      <c r="S34" s="59">
        <f aca="true" t="shared" si="1" ref="S34:S41">100*(I34/H34+K34/H34+M34/H34+O34/H34+Q34/H34)/5</f>
        <v>100.85391500868732</v>
      </c>
      <c r="T34" s="64">
        <v>12</v>
      </c>
      <c r="W34" s="12">
        <v>17.117240000000002</v>
      </c>
      <c r="X34" s="12">
        <v>8.252223576332488</v>
      </c>
      <c r="AA34" s="12"/>
      <c r="AB34" s="12"/>
      <c r="AC34" s="12"/>
      <c r="AD34" s="12"/>
      <c r="AE34" s="11">
        <v>0.0021</v>
      </c>
      <c r="AH34" s="12"/>
      <c r="AI34" s="12"/>
      <c r="AJ34" s="36">
        <v>570</v>
      </c>
      <c r="AK34" s="28">
        <v>439</v>
      </c>
      <c r="AL34" s="28">
        <v>12.86683937707919</v>
      </c>
      <c r="AM34" s="28">
        <v>581.11111111</v>
      </c>
      <c r="AN34" s="28">
        <v>30.184617127</v>
      </c>
      <c r="AO34" s="14">
        <v>0.37</v>
      </c>
      <c r="AP34" s="12">
        <v>20.3</v>
      </c>
      <c r="AQ34" s="12">
        <v>2.0575065816</v>
      </c>
      <c r="AV34" s="12">
        <v>16.4</v>
      </c>
      <c r="AW34" s="12">
        <v>0.8432740427115673</v>
      </c>
      <c r="AX34" s="12"/>
      <c r="AY34" s="12"/>
    </row>
    <row r="35" spans="1:51" ht="25.5">
      <c r="A35" s="7" t="s">
        <v>73</v>
      </c>
      <c r="B35" s="26" t="s">
        <v>74</v>
      </c>
      <c r="C35" s="9">
        <v>0.041</v>
      </c>
      <c r="F35" s="12">
        <v>157</v>
      </c>
      <c r="G35" s="12">
        <v>6.7494855771</v>
      </c>
      <c r="H35" s="56">
        <v>8.33570325</v>
      </c>
      <c r="I35" s="10">
        <v>6.792</v>
      </c>
      <c r="J35" s="10">
        <v>0.0809389345</v>
      </c>
      <c r="K35" s="10">
        <v>8.78027409</v>
      </c>
      <c r="L35" s="10">
        <v>0.17544402341550405</v>
      </c>
      <c r="M35" s="10">
        <v>9.9159</v>
      </c>
      <c r="N35" s="10">
        <v>0.6357086072512468</v>
      </c>
      <c r="O35" s="10">
        <v>7.468999999999999</v>
      </c>
      <c r="P35" s="10">
        <v>0.235346080863421</v>
      </c>
      <c r="Q35" s="12">
        <v>4.9407</v>
      </c>
      <c r="R35" s="10">
        <v>0.0597049226</v>
      </c>
      <c r="S35" s="59">
        <f t="shared" si="1"/>
        <v>90.92903850673906</v>
      </c>
      <c r="T35" s="66">
        <v>0.22</v>
      </c>
      <c r="W35" s="12"/>
      <c r="X35" s="12"/>
      <c r="AA35" s="12"/>
      <c r="AB35" s="12"/>
      <c r="AC35" s="12"/>
      <c r="AD35" s="12"/>
      <c r="AE35" s="11">
        <v>0.0012</v>
      </c>
      <c r="AH35" s="12"/>
      <c r="AI35" s="12"/>
      <c r="AJ35" s="36">
        <v>630</v>
      </c>
      <c r="AK35" s="28">
        <v>530</v>
      </c>
      <c r="AL35" s="28">
        <v>11.547005383792525</v>
      </c>
      <c r="AM35" s="28">
        <v>717</v>
      </c>
      <c r="AN35" s="28">
        <v>16.363916945</v>
      </c>
      <c r="AO35" s="11">
        <v>0.26</v>
      </c>
      <c r="AP35" s="12">
        <v>23.2</v>
      </c>
      <c r="AQ35" s="12">
        <v>1.3984117976</v>
      </c>
      <c r="AV35" s="12">
        <v>19.8</v>
      </c>
      <c r="AW35" s="12">
        <v>0.9189365834726809</v>
      </c>
      <c r="AX35" s="12">
        <v>20</v>
      </c>
      <c r="AY35" s="12">
        <v>0</v>
      </c>
    </row>
    <row r="36" spans="1:51" ht="12.75">
      <c r="A36" s="7" t="s">
        <v>75</v>
      </c>
      <c r="B36" s="26" t="s">
        <v>76</v>
      </c>
      <c r="C36" s="9">
        <v>0.25</v>
      </c>
      <c r="F36" s="12">
        <v>124</v>
      </c>
      <c r="G36" s="12">
        <v>5.1639777949</v>
      </c>
      <c r="H36" s="56">
        <v>3.45071652</v>
      </c>
      <c r="I36" s="10">
        <v>2.794</v>
      </c>
      <c r="J36" s="10">
        <v>0.0546097264</v>
      </c>
      <c r="K36" s="10">
        <v>3.8995213680000007</v>
      </c>
      <c r="L36" s="10">
        <v>0.10619658667139721</v>
      </c>
      <c r="M36" s="10">
        <v>3.1865</v>
      </c>
      <c r="N36" s="10">
        <v>0.08801167851799192</v>
      </c>
      <c r="O36" s="10">
        <v>3.1</v>
      </c>
      <c r="P36" s="10">
        <v>0.329106534591926</v>
      </c>
      <c r="Q36" s="12">
        <v>1.8281</v>
      </c>
      <c r="R36" s="10">
        <v>0.0285596841</v>
      </c>
      <c r="S36" s="59">
        <f t="shared" si="1"/>
        <v>85.8263568286392</v>
      </c>
      <c r="T36" s="66">
        <v>67</v>
      </c>
      <c r="U36" s="12">
        <v>52.1</v>
      </c>
      <c r="V36" s="12">
        <v>3.0349812374</v>
      </c>
      <c r="W36" s="12">
        <v>92.7815</v>
      </c>
      <c r="X36" s="12">
        <v>10.125455717919836</v>
      </c>
      <c r="Y36" s="42">
        <v>40</v>
      </c>
      <c r="Z36" s="12">
        <v>9.14279549108516E-15</v>
      </c>
      <c r="AA36" s="12">
        <v>35</v>
      </c>
      <c r="AB36" s="12">
        <v>1.0540925533894598</v>
      </c>
      <c r="AC36" s="12">
        <v>69</v>
      </c>
      <c r="AD36" s="12">
        <v>3.1622776602</v>
      </c>
      <c r="AE36" s="11">
        <v>0.0089</v>
      </c>
      <c r="AH36" s="12"/>
      <c r="AI36" s="12"/>
      <c r="AJ36" s="36">
        <v>290</v>
      </c>
      <c r="AK36" s="28">
        <v>139</v>
      </c>
      <c r="AL36" s="28">
        <v>5.676462121975469</v>
      </c>
      <c r="AM36" s="28">
        <v>300</v>
      </c>
      <c r="AN36" s="28">
        <v>14.142135624</v>
      </c>
      <c r="AO36" s="19">
        <v>0.94</v>
      </c>
      <c r="AP36" s="12">
        <v>13.444444444</v>
      </c>
      <c r="AQ36" s="12">
        <v>1.8104634152</v>
      </c>
      <c r="AV36" s="12">
        <v>12.2</v>
      </c>
      <c r="AW36" s="12">
        <v>1.0327955589886442</v>
      </c>
      <c r="AX36" s="12"/>
      <c r="AY36" s="12"/>
    </row>
    <row r="37" spans="1:51" ht="12.75">
      <c r="A37" s="15" t="s">
        <v>77</v>
      </c>
      <c r="B37" s="41" t="s">
        <v>197</v>
      </c>
      <c r="C37" s="9">
        <v>4.7</v>
      </c>
      <c r="F37" s="12">
        <v>366</v>
      </c>
      <c r="G37" s="12">
        <v>10.749676998</v>
      </c>
      <c r="H37" s="56">
        <v>5.012006970000001</v>
      </c>
      <c r="I37" s="10">
        <v>5.755</v>
      </c>
      <c r="J37" s="10">
        <v>0.1569323988</v>
      </c>
      <c r="K37" s="10">
        <v>6.0228763800000005</v>
      </c>
      <c r="L37" s="10">
        <v>0.1812893916664299</v>
      </c>
      <c r="M37" s="10">
        <v>7.898300000000001</v>
      </c>
      <c r="N37" s="10">
        <v>0.41418193801488884</v>
      </c>
      <c r="O37" s="10">
        <v>3.9610000000000007</v>
      </c>
      <c r="P37" s="10">
        <v>0.6363690403810897</v>
      </c>
      <c r="Q37" s="12">
        <v>5.3383</v>
      </c>
      <c r="R37" s="10">
        <v>0.1198962978</v>
      </c>
      <c r="S37" s="59">
        <f t="shared" si="1"/>
        <v>115.62424614904316</v>
      </c>
      <c r="T37" s="64">
        <v>588</v>
      </c>
      <c r="U37" s="12">
        <v>344.2</v>
      </c>
      <c r="V37" s="12">
        <v>7.1149295304</v>
      </c>
      <c r="W37" s="12">
        <v>238.35377999999997</v>
      </c>
      <c r="X37" s="12">
        <v>8.063533969365484</v>
      </c>
      <c r="Y37" s="42">
        <v>248</v>
      </c>
      <c r="Z37" s="12">
        <v>4.216370213557843</v>
      </c>
      <c r="AA37" s="12">
        <v>179.9</v>
      </c>
      <c r="AB37" s="12">
        <v>4.794672969962489</v>
      </c>
      <c r="AC37" s="12">
        <v>307</v>
      </c>
      <c r="AD37" s="12">
        <v>8.2327260235</v>
      </c>
      <c r="AE37" s="16"/>
      <c r="AH37" s="12"/>
      <c r="AI37" s="12"/>
      <c r="AJ37" s="36">
        <v>217.044</v>
      </c>
      <c r="AK37" s="28">
        <v>402</v>
      </c>
      <c r="AL37" s="28">
        <v>30.477678535099884</v>
      </c>
      <c r="AM37" s="28">
        <v>659</v>
      </c>
      <c r="AN37" s="28">
        <v>22.827858224</v>
      </c>
      <c r="AO37" s="16"/>
      <c r="AV37" s="12">
        <v>20.4</v>
      </c>
      <c r="AW37" s="12">
        <v>1.6465452046971292</v>
      </c>
      <c r="AX37" s="12"/>
      <c r="AY37" s="12"/>
    </row>
    <row r="38" spans="1:51" ht="25.5">
      <c r="A38" s="7" t="s">
        <v>78</v>
      </c>
      <c r="B38" s="26" t="s">
        <v>79</v>
      </c>
      <c r="C38" s="9">
        <v>1.1</v>
      </c>
      <c r="F38" s="12">
        <v>159</v>
      </c>
      <c r="G38" s="12">
        <v>24.244128728</v>
      </c>
      <c r="H38" s="56">
        <v>6.37218204</v>
      </c>
      <c r="I38" s="10">
        <v>5.09</v>
      </c>
      <c r="J38" s="10">
        <v>0.0594418483</v>
      </c>
      <c r="K38" s="10">
        <v>6.552127379999999</v>
      </c>
      <c r="L38" s="10">
        <v>0.1428868796468126</v>
      </c>
      <c r="M38" s="10">
        <v>7.5179</v>
      </c>
      <c r="N38" s="10">
        <v>0.47609486683035157</v>
      </c>
      <c r="O38" s="10">
        <v>5.797000000000001</v>
      </c>
      <c r="P38" s="10">
        <v>0.22075879245101407</v>
      </c>
      <c r="Q38" s="12">
        <v>5.1916</v>
      </c>
      <c r="R38" s="10">
        <v>0.5207085344</v>
      </c>
      <c r="S38" s="59">
        <f t="shared" si="1"/>
        <v>94.62575673685556</v>
      </c>
      <c r="T38" s="66">
        <v>17.3</v>
      </c>
      <c r="W38" s="12"/>
      <c r="X38" s="12"/>
      <c r="AA38" s="12"/>
      <c r="AB38" s="12"/>
      <c r="AC38" s="12"/>
      <c r="AD38" s="12"/>
      <c r="AE38" s="19" t="s">
        <v>80</v>
      </c>
      <c r="AH38" s="12"/>
      <c r="AI38" s="12"/>
      <c r="AJ38" s="36">
        <v>460</v>
      </c>
      <c r="AK38" s="28">
        <v>407</v>
      </c>
      <c r="AL38" s="28">
        <v>17.029386365926385</v>
      </c>
      <c r="AM38" s="28">
        <v>527</v>
      </c>
      <c r="AN38" s="28">
        <v>60.92800852</v>
      </c>
      <c r="AO38" s="19" t="s">
        <v>81</v>
      </c>
      <c r="AP38" s="12">
        <v>591.3</v>
      </c>
      <c r="AQ38" s="12">
        <v>6.2369864518</v>
      </c>
      <c r="AT38" s="42">
        <v>541</v>
      </c>
      <c r="AU38" s="12">
        <v>3.162277660168382</v>
      </c>
      <c r="AV38" s="12">
        <v>401</v>
      </c>
      <c r="AW38" s="12">
        <v>4.163331998932263</v>
      </c>
      <c r="AX38" s="12">
        <v>558</v>
      </c>
      <c r="AY38" s="12">
        <v>7.8881063775</v>
      </c>
    </row>
    <row r="39" spans="1:51" ht="25.5">
      <c r="A39" s="7" t="s">
        <v>82</v>
      </c>
      <c r="B39" s="26" t="s">
        <v>79</v>
      </c>
      <c r="C39" s="9">
        <v>1.5</v>
      </c>
      <c r="F39" s="12">
        <v>329</v>
      </c>
      <c r="G39" s="12">
        <v>3.1622776602</v>
      </c>
      <c r="H39" s="56">
        <v>6.2239917600000005</v>
      </c>
      <c r="I39" s="10">
        <v>4.894</v>
      </c>
      <c r="J39" s="10">
        <v>0.0494862495</v>
      </c>
      <c r="K39" s="10">
        <v>6.29279439</v>
      </c>
      <c r="L39" s="10">
        <v>0.17366100942480656</v>
      </c>
      <c r="M39" s="10">
        <v>7.519499999999999</v>
      </c>
      <c r="N39" s="10">
        <v>0.31176139380410484</v>
      </c>
      <c r="O39" s="10">
        <v>4.9479999999999995</v>
      </c>
      <c r="P39" s="10">
        <v>0.5286628835509857</v>
      </c>
      <c r="Q39" s="12">
        <v>4.5809</v>
      </c>
      <c r="R39" s="10">
        <v>0.0653884971</v>
      </c>
      <c r="S39" s="59">
        <f t="shared" si="1"/>
        <v>90.73017921219098</v>
      </c>
      <c r="T39" s="66">
        <v>18.8</v>
      </c>
      <c r="W39" s="12"/>
      <c r="X39" s="12"/>
      <c r="AA39" s="12"/>
      <c r="AB39" s="12"/>
      <c r="AC39" s="12"/>
      <c r="AD39" s="12"/>
      <c r="AE39" s="19" t="s">
        <v>83</v>
      </c>
      <c r="AF39" s="12">
        <v>35</v>
      </c>
      <c r="AG39" s="12">
        <v>5.2704627669473</v>
      </c>
      <c r="AH39" s="12"/>
      <c r="AI39" s="12"/>
      <c r="AJ39" s="36">
        <v>439.9575</v>
      </c>
      <c r="AK39" s="28">
        <v>477</v>
      </c>
      <c r="AL39" s="28">
        <v>14.18136492412178</v>
      </c>
      <c r="AM39" s="28">
        <v>837</v>
      </c>
      <c r="AN39" s="28">
        <v>17.029386366</v>
      </c>
      <c r="AO39" s="19" t="s">
        <v>84</v>
      </c>
      <c r="AP39" s="12">
        <v>1215.6</v>
      </c>
      <c r="AQ39" s="12">
        <v>15.522027359</v>
      </c>
      <c r="AT39" s="42">
        <v>1193</v>
      </c>
      <c r="AU39" s="12">
        <v>9.486832980505145</v>
      </c>
      <c r="AV39" s="12">
        <v>885.5</v>
      </c>
      <c r="AW39" s="12">
        <v>7.09068246206087</v>
      </c>
      <c r="AX39" s="12">
        <v>1171</v>
      </c>
      <c r="AY39" s="12">
        <v>8.7559503577</v>
      </c>
    </row>
    <row r="40" spans="1:51" ht="12.75">
      <c r="A40" s="7" t="s">
        <v>85</v>
      </c>
      <c r="B40" s="26" t="s">
        <v>86</v>
      </c>
      <c r="C40" s="9">
        <v>0.25</v>
      </c>
      <c r="F40" s="12">
        <v>125</v>
      </c>
      <c r="G40" s="12">
        <v>33.747427886</v>
      </c>
      <c r="H40" s="56">
        <v>8.468016</v>
      </c>
      <c r="I40" s="10">
        <v>7.328</v>
      </c>
      <c r="J40" s="10">
        <v>0.0781451641</v>
      </c>
      <c r="K40" s="10">
        <v>9.055484609999999</v>
      </c>
      <c r="L40" s="10">
        <v>0.13539358255347142</v>
      </c>
      <c r="M40" s="10">
        <v>9.6111</v>
      </c>
      <c r="N40" s="10">
        <v>0.6119312688348001</v>
      </c>
      <c r="O40" s="10">
        <v>8.005</v>
      </c>
      <c r="P40" s="10">
        <v>0.3218091221688703</v>
      </c>
      <c r="Q40" s="12">
        <v>6.4716</v>
      </c>
      <c r="R40" s="10">
        <v>0.0909043453</v>
      </c>
      <c r="S40" s="59">
        <f t="shared" si="1"/>
        <v>95.58598994144555</v>
      </c>
      <c r="T40" s="66">
        <v>26</v>
      </c>
      <c r="U40" s="12">
        <v>25.7</v>
      </c>
      <c r="V40" s="12">
        <v>1.9465068428</v>
      </c>
      <c r="W40" s="12">
        <v>24.766979999999997</v>
      </c>
      <c r="X40" s="12">
        <v>15.202812332065404</v>
      </c>
      <c r="AA40" s="12">
        <v>12.7</v>
      </c>
      <c r="AB40" s="12">
        <v>1.05934990547138</v>
      </c>
      <c r="AC40" s="12"/>
      <c r="AD40" s="12"/>
      <c r="AE40" s="8">
        <v>0.002</v>
      </c>
      <c r="AH40" s="12"/>
      <c r="AI40" s="12"/>
      <c r="AJ40" s="36">
        <v>540</v>
      </c>
      <c r="AK40" s="28">
        <v>388</v>
      </c>
      <c r="AL40" s="28">
        <v>9.189365834726823</v>
      </c>
      <c r="AM40" s="28">
        <v>528</v>
      </c>
      <c r="AN40" s="28">
        <v>15.491933385</v>
      </c>
      <c r="AO40" s="11"/>
      <c r="AP40" s="12">
        <v>37.3</v>
      </c>
      <c r="AQ40" s="12">
        <v>2.7100635499</v>
      </c>
      <c r="AT40" s="42">
        <v>20</v>
      </c>
      <c r="AU40" s="12">
        <v>0</v>
      </c>
      <c r="AV40" s="12">
        <v>29.2</v>
      </c>
      <c r="AW40" s="12">
        <v>1.6193277068654834</v>
      </c>
      <c r="AX40" s="12">
        <v>22</v>
      </c>
      <c r="AY40" s="12">
        <v>4.2163702136</v>
      </c>
    </row>
    <row r="41" spans="1:51" ht="12.75">
      <c r="A41" s="7" t="s">
        <v>87</v>
      </c>
      <c r="B41" s="26" t="s">
        <v>198</v>
      </c>
      <c r="C41" s="9">
        <v>0.25</v>
      </c>
      <c r="F41" s="12">
        <v>294</v>
      </c>
      <c r="G41" s="12">
        <v>6.9920589878</v>
      </c>
      <c r="H41" s="56">
        <v>4.75</v>
      </c>
      <c r="I41" s="10">
        <v>4.124</v>
      </c>
      <c r="J41" s="10">
        <v>0.1001332446</v>
      </c>
      <c r="K41" s="10">
        <v>3.58302927</v>
      </c>
      <c r="L41" s="10">
        <v>0.1470094621380671</v>
      </c>
      <c r="M41" s="10">
        <v>5.0022</v>
      </c>
      <c r="N41" s="10">
        <v>0.2721518367055853</v>
      </c>
      <c r="O41" s="10">
        <v>2.868</v>
      </c>
      <c r="P41" s="10">
        <v>0.5005064102153602</v>
      </c>
      <c r="Q41" s="12">
        <v>2.8115</v>
      </c>
      <c r="R41" s="10">
        <v>0.0312169826</v>
      </c>
      <c r="S41" s="59">
        <f t="shared" si="1"/>
        <v>77.42622850526314</v>
      </c>
      <c r="T41" s="64">
        <v>2.5</v>
      </c>
      <c r="U41" s="12">
        <v>15.857142857</v>
      </c>
      <c r="V41" s="12">
        <v>1.0690449676</v>
      </c>
      <c r="W41" s="12"/>
      <c r="X41" s="12"/>
      <c r="AC41" s="12"/>
      <c r="AD41" s="12"/>
      <c r="AE41" s="8"/>
      <c r="AH41" s="12"/>
      <c r="AI41" s="12"/>
      <c r="AJ41" s="36">
        <v>13.5</v>
      </c>
      <c r="AK41" s="28">
        <v>171</v>
      </c>
      <c r="AL41" s="28">
        <v>12.866839377079184</v>
      </c>
      <c r="AM41" s="28">
        <v>262</v>
      </c>
      <c r="AN41" s="28">
        <v>24.855135843</v>
      </c>
      <c r="AO41" s="8"/>
      <c r="AV41" s="12">
        <v>6.777777777777778</v>
      </c>
      <c r="AW41" s="12">
        <v>0.9718253158075504</v>
      </c>
      <c r="AX41" s="12"/>
      <c r="AY41" s="12"/>
    </row>
    <row r="42" spans="1:51" ht="12.75">
      <c r="A42" s="7" t="s">
        <v>88</v>
      </c>
      <c r="B42" s="26" t="s">
        <v>89</v>
      </c>
      <c r="C42" s="9">
        <v>0.25</v>
      </c>
      <c r="F42" s="12">
        <v>280</v>
      </c>
      <c r="G42" s="12">
        <v>6.6666666667</v>
      </c>
      <c r="H42" s="56">
        <v>0.41</v>
      </c>
      <c r="K42" s="10">
        <v>7.891132410000002</v>
      </c>
      <c r="L42" s="10">
        <v>0.3687495125651264</v>
      </c>
      <c r="Q42" s="12">
        <v>0.7002</v>
      </c>
      <c r="R42" s="10">
        <v>0.1034899888</v>
      </c>
      <c r="S42" s="59">
        <f>100*(K42/H42+Q42/H42)/2</f>
        <v>1047.7234646341465</v>
      </c>
      <c r="T42" s="64">
        <v>2.5</v>
      </c>
      <c r="W42" s="12"/>
      <c r="X42" s="12"/>
      <c r="AC42" s="12"/>
      <c r="AD42" s="12"/>
      <c r="AE42" s="8"/>
      <c r="AF42" s="12">
        <v>20</v>
      </c>
      <c r="AG42" s="12">
        <v>0</v>
      </c>
      <c r="AH42" s="12"/>
      <c r="AI42" s="12"/>
      <c r="AJ42" s="36">
        <v>20.5</v>
      </c>
      <c r="AK42" s="28">
        <v>137</v>
      </c>
      <c r="AL42" s="28">
        <v>14.944341180973263</v>
      </c>
      <c r="AM42" s="28">
        <v>240</v>
      </c>
      <c r="AN42" s="28">
        <v>18.257418584</v>
      </c>
      <c r="AO42" s="8"/>
      <c r="AP42" s="12">
        <v>26.3</v>
      </c>
      <c r="AQ42" s="12">
        <v>2.6267851073</v>
      </c>
      <c r="AV42" s="12">
        <v>1</v>
      </c>
      <c r="AW42" s="12">
        <v>1.4285617954820562E-16</v>
      </c>
      <c r="AX42" s="12">
        <v>25</v>
      </c>
      <c r="AY42" s="12">
        <v>5.2704627669</v>
      </c>
    </row>
    <row r="43" spans="1:51" ht="25.5">
      <c r="A43" s="7" t="s">
        <v>90</v>
      </c>
      <c r="B43" s="26" t="s">
        <v>50</v>
      </c>
      <c r="C43" s="9">
        <v>2.7</v>
      </c>
      <c r="F43" s="12">
        <v>235</v>
      </c>
      <c r="G43" s="12">
        <v>19.578900207</v>
      </c>
      <c r="H43" s="56">
        <v>4.40336832</v>
      </c>
      <c r="I43" s="10">
        <v>4.998</v>
      </c>
      <c r="J43" s="10">
        <v>0.129597668</v>
      </c>
      <c r="K43" s="10">
        <v>4.733091693</v>
      </c>
      <c r="L43" s="10">
        <v>0.24539154458379495</v>
      </c>
      <c r="M43" s="10">
        <v>7.6009</v>
      </c>
      <c r="N43" s="10">
        <v>0.49264060598642484</v>
      </c>
      <c r="O43" s="10">
        <v>2.812</v>
      </c>
      <c r="P43" s="10">
        <v>0.7932044713271202</v>
      </c>
      <c r="Q43" s="12">
        <v>4.4222</v>
      </c>
      <c r="R43" s="10">
        <v>0.3510947324</v>
      </c>
      <c r="S43" s="59">
        <f>100*(I43/H43+K43/H43+M43/H43+O43/H43+Q43/H43)/5</f>
        <v>111.57909085833637</v>
      </c>
      <c r="T43" s="64">
        <v>7</v>
      </c>
      <c r="U43" s="12">
        <v>23.5</v>
      </c>
      <c r="V43" s="12">
        <v>1.7159383568</v>
      </c>
      <c r="W43" s="12"/>
      <c r="X43" s="12"/>
      <c r="AC43" s="12"/>
      <c r="AD43" s="12"/>
      <c r="AE43" s="8" t="s">
        <v>91</v>
      </c>
      <c r="AH43" s="12"/>
      <c r="AI43" s="12"/>
      <c r="AJ43" s="36">
        <v>114</v>
      </c>
      <c r="AK43" s="28">
        <v>262</v>
      </c>
      <c r="AL43" s="28">
        <v>19.88857852023506</v>
      </c>
      <c r="AM43" s="28">
        <v>288</v>
      </c>
      <c r="AN43" s="28">
        <v>28.205594402</v>
      </c>
      <c r="AO43" s="8"/>
      <c r="AV43" s="12">
        <v>8.9</v>
      </c>
      <c r="AW43" s="12">
        <v>1.2866839377079182</v>
      </c>
      <c r="AX43" s="12"/>
      <c r="AY43" s="12"/>
    </row>
    <row r="44" spans="1:41" ht="12.75">
      <c r="A44" s="21"/>
      <c r="B44" s="22"/>
      <c r="C44" s="29"/>
      <c r="H44" s="22"/>
      <c r="T44" s="22"/>
      <c r="AE44" s="22"/>
      <c r="AJ44" s="38"/>
      <c r="AO44" s="22"/>
    </row>
    <row r="45" spans="1:41" ht="12.75">
      <c r="A45" s="23"/>
      <c r="B45" s="41"/>
      <c r="H45" s="16"/>
      <c r="T45" s="16"/>
      <c r="AE45" s="16"/>
      <c r="AJ45" s="36"/>
      <c r="AO45" s="16"/>
    </row>
    <row r="46" spans="1:51" ht="12.75">
      <c r="A46" s="15"/>
      <c r="B46" s="41"/>
      <c r="F46" s="12"/>
      <c r="G46" s="12"/>
      <c r="H46" s="16"/>
      <c r="Q46" s="12"/>
      <c r="R46" s="10"/>
      <c r="T46" s="16"/>
      <c r="AC46" s="12"/>
      <c r="AD46" s="12"/>
      <c r="AE46" s="16"/>
      <c r="AH46" s="12"/>
      <c r="AI46" s="12"/>
      <c r="AJ46" s="36"/>
      <c r="AO46" s="16"/>
      <c r="AX46" s="12"/>
      <c r="AY46" s="12"/>
    </row>
    <row r="47" spans="8:41" ht="12" customHeight="1">
      <c r="H47" s="8"/>
      <c r="T47" s="8"/>
      <c r="AE47" s="8"/>
      <c r="AJ47" s="36"/>
      <c r="AO47" s="8"/>
    </row>
    <row r="48" spans="1:41" ht="12.75">
      <c r="A48" s="17"/>
      <c r="B48" s="24"/>
      <c r="C48" s="65"/>
      <c r="H48" s="24"/>
      <c r="T48" s="8"/>
      <c r="AE48" s="8"/>
      <c r="AJ48" s="36"/>
      <c r="AO48" s="8"/>
    </row>
    <row r="49" spans="1:41" ht="12.75">
      <c r="A49" s="17"/>
      <c r="H49" s="8"/>
      <c r="T49" s="8"/>
      <c r="AE49" s="8"/>
      <c r="AJ49" s="36"/>
      <c r="AO49" s="8"/>
    </row>
    <row r="50" spans="8:49" ht="12.75">
      <c r="H50" s="8"/>
      <c r="T50" s="8"/>
      <c r="AE50" s="8"/>
      <c r="AJ50" s="36"/>
      <c r="AO50" s="8"/>
      <c r="AV50" s="12"/>
      <c r="AW50" s="12"/>
    </row>
    <row r="51" spans="8:49" ht="12.75">
      <c r="H51" s="8"/>
      <c r="T51" s="8"/>
      <c r="AE51" s="8"/>
      <c r="AJ51" s="36"/>
      <c r="AO51" s="8"/>
      <c r="AV51" s="12"/>
      <c r="AW51" s="12"/>
    </row>
    <row r="52" spans="8:49" ht="12.75">
      <c r="H52" s="8"/>
      <c r="T52" s="8"/>
      <c r="AE52" s="8"/>
      <c r="AJ52" s="36"/>
      <c r="AO52" s="8"/>
      <c r="AV52" s="12"/>
      <c r="AW52" s="12"/>
    </row>
    <row r="53" spans="8:49" ht="12.75">
      <c r="H53" s="8"/>
      <c r="T53" s="8"/>
      <c r="AE53" s="8"/>
      <c r="AJ53" s="36"/>
      <c r="AO53" s="8"/>
      <c r="AV53" s="12"/>
      <c r="AW53" s="12"/>
    </row>
    <row r="54" spans="8:49" ht="12.75">
      <c r="H54" s="8"/>
      <c r="T54" s="8"/>
      <c r="AE54" s="8"/>
      <c r="AJ54" s="36"/>
      <c r="AO54" s="8"/>
      <c r="AV54" s="12"/>
      <c r="AW54" s="12"/>
    </row>
    <row r="55" spans="8:49" ht="12.75">
      <c r="H55" s="8"/>
      <c r="T55" s="8"/>
      <c r="AE55" s="8"/>
      <c r="AJ55" s="36"/>
      <c r="AO55" s="8"/>
      <c r="AV55" s="12"/>
      <c r="AW55" s="12"/>
    </row>
    <row r="56" spans="8:41" ht="12.75">
      <c r="H56" s="8"/>
      <c r="T56" s="8"/>
      <c r="AE56" s="8"/>
      <c r="AJ56" s="36"/>
      <c r="AO56" s="8"/>
    </row>
    <row r="57" spans="8:41" ht="12.75">
      <c r="H57" s="8"/>
      <c r="T57" s="8"/>
      <c r="AE57" s="8"/>
      <c r="AJ57" s="36"/>
      <c r="AO57" s="8"/>
    </row>
    <row r="58" spans="8:41" ht="12.75">
      <c r="H58" s="8"/>
      <c r="T58" s="8"/>
      <c r="AE58" s="8"/>
      <c r="AJ58" s="36"/>
      <c r="AO58" s="8"/>
    </row>
    <row r="59" spans="8:41" ht="12.75">
      <c r="H59" s="8"/>
      <c r="T59" s="8"/>
      <c r="AE59" s="8"/>
      <c r="AJ59" s="36"/>
      <c r="AO59" s="8"/>
    </row>
    <row r="60" spans="8:41" ht="12.75">
      <c r="H60" s="8"/>
      <c r="T60" s="8"/>
      <c r="AE60" s="8"/>
      <c r="AJ60" s="36"/>
      <c r="AO60" s="8"/>
    </row>
    <row r="61" spans="8:41" ht="12.75">
      <c r="H61" s="8"/>
      <c r="T61" s="8"/>
      <c r="AE61" s="8"/>
      <c r="AJ61" s="36"/>
      <c r="AO61" s="8"/>
    </row>
    <row r="62" spans="8:41" ht="12.75">
      <c r="H62" s="8"/>
      <c r="T62" s="8"/>
      <c r="AE62" s="8"/>
      <c r="AJ62" s="36"/>
      <c r="AO62" s="8"/>
    </row>
    <row r="63" spans="8:41" ht="12.75">
      <c r="H63" s="8"/>
      <c r="T63" s="8"/>
      <c r="AE63" s="8"/>
      <c r="AJ63" s="36"/>
      <c r="AO63" s="8"/>
    </row>
    <row r="64" spans="8:41" ht="12.75">
      <c r="H64" s="8"/>
      <c r="T64" s="8"/>
      <c r="AE64" s="8"/>
      <c r="AJ64" s="36"/>
      <c r="AO64" s="8"/>
    </row>
  </sheetData>
  <mergeCells count="21">
    <mergeCell ref="AX1:AY1"/>
    <mergeCell ref="AF1:AG1"/>
    <mergeCell ref="AK1:AL1"/>
    <mergeCell ref="AT1:AU1"/>
    <mergeCell ref="AM1:AN1"/>
    <mergeCell ref="AP1:AQ1"/>
    <mergeCell ref="AR1:AS1"/>
    <mergeCell ref="AV1:AW1"/>
    <mergeCell ref="AA1:AB1"/>
    <mergeCell ref="AC1:AD1"/>
    <mergeCell ref="AH1:AI1"/>
    <mergeCell ref="W1:X1"/>
    <mergeCell ref="D1:E1"/>
    <mergeCell ref="M1:N1"/>
    <mergeCell ref="Y1:Z1"/>
    <mergeCell ref="I1:J1"/>
    <mergeCell ref="K1:L1"/>
    <mergeCell ref="O1:P1"/>
    <mergeCell ref="U1:V1"/>
    <mergeCell ref="F1:G1"/>
    <mergeCell ref="Q1:R1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63"/>
  <sheetViews>
    <sheetView workbookViewId="0" topLeftCell="A1">
      <pane xSplit="2" ySplit="2" topLeftCell="AZ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7" sqref="H47"/>
    </sheetView>
  </sheetViews>
  <sheetFormatPr defaultColWidth="9.140625" defaultRowHeight="12.75"/>
  <cols>
    <col min="1" max="1" width="15.00390625" style="7" customWidth="1"/>
    <col min="2" max="2" width="12.28125" style="26" customWidth="1"/>
    <col min="3" max="3" width="10.57421875" style="20" customWidth="1"/>
    <col min="4" max="4" width="7.57421875" style="10" bestFit="1" customWidth="1"/>
    <col min="5" max="5" width="6.7109375" style="10" bestFit="1" customWidth="1"/>
    <col min="6" max="11" width="8.8515625" style="10" customWidth="1"/>
    <col min="12" max="12" width="7.7109375" style="10" customWidth="1"/>
    <col min="13" max="13" width="10.28125" style="42" customWidth="1"/>
    <col min="14" max="14" width="12.00390625" style="59" customWidth="1"/>
    <col min="15" max="15" width="8.8515625" style="19" customWidth="1"/>
    <col min="16" max="17" width="8.7109375" style="12" customWidth="1"/>
    <col min="18" max="19" width="8.8515625" style="13" customWidth="1"/>
    <col min="20" max="21" width="8.8515625" style="42" customWidth="1"/>
    <col min="22" max="23" width="8.8515625" style="13" customWidth="1"/>
    <col min="24" max="25" width="8.57421875" style="42" customWidth="1"/>
    <col min="26" max="26" width="8.8515625" style="19" customWidth="1"/>
    <col min="27" max="28" width="8.8515625" style="28" customWidth="1"/>
    <col min="29" max="29" width="8.8515625" style="19" customWidth="1"/>
    <col min="30" max="30" width="9.57421875" style="28" bestFit="1" customWidth="1"/>
    <col min="31" max="32" width="8.8515625" style="28" customWidth="1"/>
    <col min="33" max="33" width="9.57421875" style="28" bestFit="1" customWidth="1"/>
    <col min="34" max="35" width="9.7109375" style="42" customWidth="1"/>
    <col min="36" max="36" width="8.8515625" style="19" customWidth="1"/>
    <col min="37" max="38" width="8.7109375" style="12" customWidth="1"/>
    <col min="39" max="39" width="8.8515625" style="28" customWidth="1"/>
    <col min="40" max="40" width="8.8515625" style="13" customWidth="1"/>
    <col min="41" max="41" width="8.8515625" style="42" customWidth="1"/>
    <col min="42" max="42" width="8.8515625" style="12" customWidth="1"/>
    <col min="43" max="44" width="8.8515625" style="13" customWidth="1"/>
    <col min="45" max="45" width="8.57421875" style="42" customWidth="1"/>
    <col min="46" max="46" width="10.421875" style="42" customWidth="1"/>
    <col min="47" max="47" width="8.8515625" style="19" customWidth="1"/>
    <col min="48" max="49" width="8.7109375" style="12" customWidth="1"/>
    <col min="50" max="51" width="8.8515625" style="12" customWidth="1"/>
    <col min="52" max="52" width="8.8515625" style="28" customWidth="1"/>
    <col min="53" max="53" width="8.8515625" style="12" customWidth="1"/>
    <col min="54" max="54" width="9.57421875" style="28" bestFit="1" customWidth="1"/>
    <col min="55" max="55" width="9.00390625" style="28" bestFit="1" customWidth="1"/>
    <col min="56" max="57" width="7.7109375" style="42" customWidth="1"/>
    <col min="58" max="58" width="10.00390625" style="19" customWidth="1"/>
    <col min="59" max="60" width="8.7109375" style="12" customWidth="1"/>
    <col min="61" max="62" width="8.8515625" style="13" customWidth="1"/>
    <col min="63" max="64" width="8.8515625" style="12" customWidth="1"/>
    <col min="65" max="66" width="8.8515625" style="13" customWidth="1"/>
    <col min="67" max="68" width="8.00390625" style="42" customWidth="1"/>
    <col min="69" max="71" width="8.8515625" style="49" customWidth="1"/>
  </cols>
  <sheetData>
    <row r="1" spans="1:71" s="45" customFormat="1" ht="17.25" customHeight="1">
      <c r="A1" s="1"/>
      <c r="B1" s="2"/>
      <c r="C1" s="27"/>
      <c r="D1" s="83" t="s">
        <v>189</v>
      </c>
      <c r="E1" s="83"/>
      <c r="F1" s="73" t="s">
        <v>92</v>
      </c>
      <c r="G1" s="73"/>
      <c r="H1" s="73" t="s">
        <v>152</v>
      </c>
      <c r="I1" s="73"/>
      <c r="J1" s="75" t="s">
        <v>93</v>
      </c>
      <c r="K1" s="75"/>
      <c r="L1" s="76" t="s">
        <v>171</v>
      </c>
      <c r="M1" s="77"/>
      <c r="N1" s="57" t="s">
        <v>193</v>
      </c>
      <c r="O1" s="2"/>
      <c r="P1" s="76" t="s">
        <v>94</v>
      </c>
      <c r="Q1" s="76"/>
      <c r="R1" s="78" t="s">
        <v>95</v>
      </c>
      <c r="S1" s="78"/>
      <c r="T1" s="72" t="s">
        <v>153</v>
      </c>
      <c r="U1" s="72"/>
      <c r="V1" s="78" t="s">
        <v>96</v>
      </c>
      <c r="W1" s="78"/>
      <c r="X1" s="76" t="s">
        <v>172</v>
      </c>
      <c r="Y1" s="77"/>
      <c r="Z1" s="2"/>
      <c r="AA1" s="80" t="s">
        <v>97</v>
      </c>
      <c r="AB1" s="80"/>
      <c r="AC1" s="2"/>
      <c r="AD1" s="80" t="s">
        <v>154</v>
      </c>
      <c r="AE1" s="80"/>
      <c r="AF1" s="80" t="s">
        <v>98</v>
      </c>
      <c r="AG1" s="80"/>
      <c r="AH1" s="76" t="s">
        <v>173</v>
      </c>
      <c r="AI1" s="77"/>
      <c r="AJ1" s="2"/>
      <c r="AK1" s="76" t="s">
        <v>99</v>
      </c>
      <c r="AL1" s="76"/>
      <c r="AM1" s="78" t="s">
        <v>100</v>
      </c>
      <c r="AN1" s="78"/>
      <c r="AO1" s="72" t="s">
        <v>155</v>
      </c>
      <c r="AP1" s="72"/>
      <c r="AQ1" s="78" t="s">
        <v>101</v>
      </c>
      <c r="AR1" s="78"/>
      <c r="AS1" s="76" t="s">
        <v>174</v>
      </c>
      <c r="AT1" s="77"/>
      <c r="AU1" s="2"/>
      <c r="AV1" s="76" t="s">
        <v>102</v>
      </c>
      <c r="AW1" s="76"/>
      <c r="AX1" s="79" t="s">
        <v>103</v>
      </c>
      <c r="AY1" s="79"/>
      <c r="AZ1" s="72" t="s">
        <v>156</v>
      </c>
      <c r="BA1" s="72"/>
      <c r="BB1" s="80" t="s">
        <v>104</v>
      </c>
      <c r="BC1" s="80"/>
      <c r="BD1" s="76" t="s">
        <v>175</v>
      </c>
      <c r="BE1" s="77"/>
      <c r="BF1" s="2"/>
      <c r="BG1" s="76" t="s">
        <v>105</v>
      </c>
      <c r="BH1" s="76"/>
      <c r="BI1" s="78" t="s">
        <v>106</v>
      </c>
      <c r="BJ1" s="78"/>
      <c r="BK1" s="72" t="s">
        <v>157</v>
      </c>
      <c r="BL1" s="72"/>
      <c r="BM1" s="78" t="s">
        <v>107</v>
      </c>
      <c r="BN1" s="78"/>
      <c r="BO1" s="76" t="s">
        <v>176</v>
      </c>
      <c r="BP1" s="77"/>
      <c r="BQ1" s="47"/>
      <c r="BR1" s="47"/>
      <c r="BS1" s="47"/>
    </row>
    <row r="2" spans="1:71" s="40" customFormat="1" ht="12.75">
      <c r="A2" s="3" t="s">
        <v>5</v>
      </c>
      <c r="B2" s="4" t="s">
        <v>6</v>
      </c>
      <c r="C2" s="32" t="s">
        <v>108</v>
      </c>
      <c r="D2" s="5" t="s">
        <v>9</v>
      </c>
      <c r="E2" s="5" t="s">
        <v>10</v>
      </c>
      <c r="F2" s="5" t="s">
        <v>9</v>
      </c>
      <c r="G2" s="5" t="s">
        <v>10</v>
      </c>
      <c r="H2" s="5" t="s">
        <v>9</v>
      </c>
      <c r="I2" s="5" t="s">
        <v>10</v>
      </c>
      <c r="J2" s="5" t="s">
        <v>9</v>
      </c>
      <c r="K2" s="5" t="s">
        <v>10</v>
      </c>
      <c r="L2" s="5" t="s">
        <v>9</v>
      </c>
      <c r="M2" s="5" t="s">
        <v>10</v>
      </c>
      <c r="N2" s="58" t="s">
        <v>205</v>
      </c>
      <c r="O2" s="4" t="s">
        <v>109</v>
      </c>
      <c r="P2" s="6" t="s">
        <v>9</v>
      </c>
      <c r="Q2" s="6" t="s">
        <v>10</v>
      </c>
      <c r="R2" s="39" t="s">
        <v>9</v>
      </c>
      <c r="S2" s="39" t="s">
        <v>10</v>
      </c>
      <c r="T2" s="46" t="s">
        <v>9</v>
      </c>
      <c r="U2" s="46" t="s">
        <v>10</v>
      </c>
      <c r="V2" s="39" t="s">
        <v>9</v>
      </c>
      <c r="W2" s="39" t="s">
        <v>10</v>
      </c>
      <c r="X2" s="6" t="s">
        <v>9</v>
      </c>
      <c r="Y2" s="6" t="s">
        <v>10</v>
      </c>
      <c r="Z2" s="4" t="s">
        <v>110</v>
      </c>
      <c r="AA2" s="39" t="s">
        <v>9</v>
      </c>
      <c r="AB2" s="39" t="s">
        <v>10</v>
      </c>
      <c r="AC2" s="4" t="s">
        <v>111</v>
      </c>
      <c r="AD2" s="34" t="s">
        <v>9</v>
      </c>
      <c r="AE2" s="34" t="s">
        <v>10</v>
      </c>
      <c r="AF2" s="34" t="s">
        <v>9</v>
      </c>
      <c r="AG2" s="34" t="s">
        <v>10</v>
      </c>
      <c r="AH2" s="6" t="s">
        <v>9</v>
      </c>
      <c r="AI2" s="6" t="s">
        <v>10</v>
      </c>
      <c r="AJ2" s="4" t="s">
        <v>112</v>
      </c>
      <c r="AK2" s="6" t="s">
        <v>9</v>
      </c>
      <c r="AL2" s="6" t="s">
        <v>10</v>
      </c>
      <c r="AM2" s="39" t="s">
        <v>9</v>
      </c>
      <c r="AN2" s="39" t="s">
        <v>10</v>
      </c>
      <c r="AO2" s="46" t="s">
        <v>9</v>
      </c>
      <c r="AP2" s="6" t="s">
        <v>10</v>
      </c>
      <c r="AQ2" s="39" t="s">
        <v>9</v>
      </c>
      <c r="AR2" s="39" t="s">
        <v>10</v>
      </c>
      <c r="AS2" s="6" t="s">
        <v>9</v>
      </c>
      <c r="AT2" s="6" t="s">
        <v>10</v>
      </c>
      <c r="AU2" s="4" t="s">
        <v>113</v>
      </c>
      <c r="AV2" s="6" t="s">
        <v>9</v>
      </c>
      <c r="AW2" s="6" t="s">
        <v>10</v>
      </c>
      <c r="AX2" s="39" t="s">
        <v>9</v>
      </c>
      <c r="AY2" s="6" t="s">
        <v>10</v>
      </c>
      <c r="AZ2" s="34" t="s">
        <v>9</v>
      </c>
      <c r="BA2" s="6" t="s">
        <v>10</v>
      </c>
      <c r="BB2" s="39" t="s">
        <v>9</v>
      </c>
      <c r="BC2" s="39" t="s">
        <v>11</v>
      </c>
      <c r="BD2" s="6" t="s">
        <v>9</v>
      </c>
      <c r="BE2" s="6" t="s">
        <v>10</v>
      </c>
      <c r="BF2" s="4" t="s">
        <v>114</v>
      </c>
      <c r="BG2" s="6" t="s">
        <v>9</v>
      </c>
      <c r="BH2" s="6" t="s">
        <v>10</v>
      </c>
      <c r="BI2" s="39" t="s">
        <v>9</v>
      </c>
      <c r="BJ2" s="39" t="s">
        <v>10</v>
      </c>
      <c r="BK2" s="6" t="s">
        <v>9</v>
      </c>
      <c r="BL2" s="6" t="s">
        <v>10</v>
      </c>
      <c r="BM2" s="39" t="s">
        <v>9</v>
      </c>
      <c r="BN2" s="39" t="s">
        <v>10</v>
      </c>
      <c r="BO2" s="6" t="s">
        <v>9</v>
      </c>
      <c r="BP2" s="6" t="s">
        <v>10</v>
      </c>
      <c r="BQ2" s="48"/>
      <c r="BR2" s="48"/>
      <c r="BS2" s="48"/>
    </row>
    <row r="3" spans="1:68" ht="12.75">
      <c r="A3" s="7" t="s">
        <v>16</v>
      </c>
      <c r="B3" s="26" t="s">
        <v>17</v>
      </c>
      <c r="C3" s="9">
        <v>8.147591400000001</v>
      </c>
      <c r="D3" s="10">
        <v>9.62666</v>
      </c>
      <c r="E3" s="10">
        <v>0.1018861696</v>
      </c>
      <c r="F3" s="10">
        <v>8.19762047</v>
      </c>
      <c r="G3" s="10">
        <v>0.04823864091442838</v>
      </c>
      <c r="H3" s="10">
        <v>8.1857</v>
      </c>
      <c r="I3" s="10">
        <v>0.023371635230195947</v>
      </c>
      <c r="J3" s="10">
        <v>9.00222</v>
      </c>
      <c r="K3" s="10">
        <v>0.028349046623201327</v>
      </c>
      <c r="L3" s="10">
        <v>8.4418</v>
      </c>
      <c r="M3" s="10">
        <v>0.0417766548</v>
      </c>
      <c r="N3" s="59">
        <f aca="true" t="shared" si="0" ref="N3:N43">100*(D3/C3+F3/C3+H3/C3+J3/C3+L3/C3)/5</f>
        <v>106.6671077049838</v>
      </c>
      <c r="O3" s="9">
        <v>0.1</v>
      </c>
      <c r="P3" s="12">
        <v>321.2</v>
      </c>
      <c r="Q3" s="12">
        <v>12.02589798</v>
      </c>
      <c r="R3" s="12"/>
      <c r="S3" s="12"/>
      <c r="X3" s="12"/>
      <c r="Y3" s="12"/>
      <c r="Z3" s="64">
        <v>38.1</v>
      </c>
      <c r="AC3" s="8">
        <v>92</v>
      </c>
      <c r="AD3" s="28">
        <v>986</v>
      </c>
      <c r="AE3" s="28">
        <v>69.79334575094613</v>
      </c>
      <c r="AH3" s="12"/>
      <c r="AI3" s="12"/>
      <c r="AJ3" s="64">
        <v>45</v>
      </c>
      <c r="AK3" s="12">
        <v>350.3</v>
      </c>
      <c r="AL3" s="12">
        <v>50.449204377</v>
      </c>
      <c r="AN3" s="12"/>
      <c r="AQ3" s="12"/>
      <c r="AR3" s="12"/>
      <c r="AS3" s="12"/>
      <c r="AT3" s="12"/>
      <c r="AU3" s="64">
        <v>287</v>
      </c>
      <c r="AV3" s="12">
        <v>178.1</v>
      </c>
      <c r="AW3" s="12">
        <v>22.595230569</v>
      </c>
      <c r="AZ3" s="28">
        <v>371</v>
      </c>
      <c r="BA3" s="12">
        <v>16.63329993316619</v>
      </c>
      <c r="BB3" s="28">
        <v>319.5</v>
      </c>
      <c r="BC3" s="28">
        <v>21.266823405900972</v>
      </c>
      <c r="BD3" s="12">
        <v>361</v>
      </c>
      <c r="BE3" s="12">
        <v>9.9442892601</v>
      </c>
      <c r="BF3" s="64">
        <v>137</v>
      </c>
      <c r="BG3" s="12">
        <v>155.3</v>
      </c>
      <c r="BH3" s="12">
        <v>8.1110350073</v>
      </c>
      <c r="BI3" s="12">
        <v>149.38775500000006</v>
      </c>
      <c r="BJ3" s="12">
        <v>6.566046123309085</v>
      </c>
      <c r="BK3" s="12">
        <v>129</v>
      </c>
      <c r="BL3" s="12">
        <v>5.676462121975466</v>
      </c>
      <c r="BM3" s="12">
        <v>96.2</v>
      </c>
      <c r="BN3" s="12">
        <v>4.984420171338335</v>
      </c>
      <c r="BO3" s="12">
        <v>134</v>
      </c>
      <c r="BP3" s="12">
        <v>8.4327404271</v>
      </c>
    </row>
    <row r="4" spans="1:68" ht="12.75">
      <c r="A4" s="15" t="s">
        <v>18</v>
      </c>
      <c r="B4" s="41" t="s">
        <v>208</v>
      </c>
      <c r="C4" s="9">
        <v>4.05950168</v>
      </c>
      <c r="D4" s="10">
        <v>5.12376</v>
      </c>
      <c r="E4" s="10">
        <v>0.0340553536</v>
      </c>
      <c r="F4" s="10">
        <v>4.932151601</v>
      </c>
      <c r="G4" s="10">
        <v>0.05426814420768801</v>
      </c>
      <c r="H4" s="10">
        <v>3.8826</v>
      </c>
      <c r="I4" s="10">
        <v>0.016029140130815876</v>
      </c>
      <c r="J4" s="10">
        <v>5.487209999999999</v>
      </c>
      <c r="K4" s="10">
        <v>0.023104422376102263</v>
      </c>
      <c r="L4" s="10">
        <v>3.9953</v>
      </c>
      <c r="M4" s="10">
        <v>0.0278968338</v>
      </c>
      <c r="N4" s="59">
        <f t="shared" si="0"/>
        <v>115.38865332357736</v>
      </c>
      <c r="O4" s="9">
        <v>0.5</v>
      </c>
      <c r="P4" s="12">
        <v>255.2</v>
      </c>
      <c r="Q4" s="12">
        <v>11.998148005</v>
      </c>
      <c r="R4" s="12"/>
      <c r="S4" s="12"/>
      <c r="X4" s="12"/>
      <c r="Y4" s="12"/>
      <c r="Z4" s="64">
        <v>69.8</v>
      </c>
      <c r="AC4" s="16"/>
      <c r="AD4" s="28">
        <v>1128</v>
      </c>
      <c r="AE4" s="28">
        <v>46.8567557088149</v>
      </c>
      <c r="AH4" s="12"/>
      <c r="AI4" s="12"/>
      <c r="AJ4" s="64">
        <v>22.5</v>
      </c>
      <c r="AK4" s="12">
        <v>246.5</v>
      </c>
      <c r="AL4" s="12">
        <v>22.431376834</v>
      </c>
      <c r="AN4" s="12"/>
      <c r="AQ4" s="12">
        <v>156.125</v>
      </c>
      <c r="AR4" s="12">
        <v>28.027728617006613</v>
      </c>
      <c r="AS4" s="12"/>
      <c r="AT4" s="12"/>
      <c r="AU4" s="64">
        <v>95</v>
      </c>
      <c r="AV4" s="12">
        <v>114.5</v>
      </c>
      <c r="AW4" s="12">
        <v>9.8460369918</v>
      </c>
      <c r="AZ4" s="28">
        <v>116</v>
      </c>
      <c r="BA4" s="12">
        <v>11.737877907772674</v>
      </c>
      <c r="BB4" s="28">
        <v>295.4</v>
      </c>
      <c r="BC4" s="28">
        <v>26.875019379837976</v>
      </c>
      <c r="BD4" s="12">
        <v>122</v>
      </c>
      <c r="BE4" s="12">
        <v>10.32795559</v>
      </c>
      <c r="BF4" s="64">
        <v>106</v>
      </c>
      <c r="BG4" s="12">
        <v>118.3</v>
      </c>
      <c r="BH4" s="12">
        <v>5.4170512684</v>
      </c>
      <c r="BI4" s="12">
        <v>111.68132700000004</v>
      </c>
      <c r="BJ4" s="12">
        <v>6.288014319271404</v>
      </c>
      <c r="BK4" s="12">
        <v>68</v>
      </c>
      <c r="BL4" s="12">
        <v>6.324555320336759</v>
      </c>
      <c r="BM4" s="12">
        <v>84.7</v>
      </c>
      <c r="BN4" s="12">
        <v>5.396500923952687</v>
      </c>
      <c r="BO4" s="12">
        <v>58</v>
      </c>
      <c r="BP4" s="12">
        <v>6.3245553203</v>
      </c>
    </row>
    <row r="5" spans="1:68" ht="12.75">
      <c r="A5" s="17" t="s">
        <v>19</v>
      </c>
      <c r="B5" s="41" t="s">
        <v>195</v>
      </c>
      <c r="C5" s="9">
        <v>0.17867525</v>
      </c>
      <c r="D5" s="10">
        <v>0.030248</v>
      </c>
      <c r="E5" s="10">
        <v>0.0031259089</v>
      </c>
      <c r="M5" s="10"/>
      <c r="O5" s="9">
        <v>1320</v>
      </c>
      <c r="P5" s="12">
        <v>725.92</v>
      </c>
      <c r="Q5" s="12">
        <v>28.158787853</v>
      </c>
      <c r="R5" s="12"/>
      <c r="S5" s="12"/>
      <c r="V5" s="12">
        <v>315.96</v>
      </c>
      <c r="W5" s="12">
        <v>12.548147273601794</v>
      </c>
      <c r="X5" s="12"/>
      <c r="Y5" s="12"/>
      <c r="Z5" s="64"/>
      <c r="AC5" s="16"/>
      <c r="AF5" s="28">
        <v>30888</v>
      </c>
      <c r="AG5" s="28">
        <v>843.2318779553694</v>
      </c>
      <c r="AH5" s="12"/>
      <c r="AI5" s="12"/>
      <c r="AJ5" s="64"/>
      <c r="AK5" s="12">
        <v>248.57142857</v>
      </c>
      <c r="AL5" s="12">
        <v>28.594504967</v>
      </c>
      <c r="AN5" s="12"/>
      <c r="AQ5" s="12"/>
      <c r="AR5" s="12"/>
      <c r="AS5" s="12"/>
      <c r="AT5" s="12"/>
      <c r="AU5" s="64"/>
      <c r="BD5" s="12"/>
      <c r="BE5" s="12"/>
      <c r="BF5" s="64">
        <v>1440</v>
      </c>
      <c r="BG5" s="12">
        <v>561.76</v>
      </c>
      <c r="BH5" s="12">
        <v>23.689247444</v>
      </c>
      <c r="BI5" s="12"/>
      <c r="BJ5" s="12"/>
      <c r="BM5" s="12">
        <v>694.56</v>
      </c>
      <c r="BN5" s="12">
        <v>22.85117064834973</v>
      </c>
      <c r="BO5" s="12"/>
      <c r="BP5" s="12"/>
    </row>
    <row r="6" spans="1:68" ht="12.75">
      <c r="A6" s="7" t="s">
        <v>21</v>
      </c>
      <c r="B6" s="26" t="s">
        <v>22</v>
      </c>
      <c r="C6" s="9">
        <v>8.05468027</v>
      </c>
      <c r="D6" s="10">
        <v>9.57207</v>
      </c>
      <c r="E6" s="10">
        <v>0.0877191104</v>
      </c>
      <c r="F6" s="10">
        <v>8.16188542</v>
      </c>
      <c r="G6" s="10">
        <v>0.030134440079999627</v>
      </c>
      <c r="H6" s="10">
        <v>8.1214</v>
      </c>
      <c r="I6" s="10">
        <v>0.0228336982939202</v>
      </c>
      <c r="J6" s="10">
        <v>8.826688888888889</v>
      </c>
      <c r="K6" s="10">
        <v>0.03894465446131373</v>
      </c>
      <c r="L6" s="10">
        <v>8.3671</v>
      </c>
      <c r="M6" s="10">
        <v>0.0480935431</v>
      </c>
      <c r="N6" s="59">
        <f t="shared" si="0"/>
        <v>106.89224864511944</v>
      </c>
      <c r="O6" s="70">
        <v>0.182</v>
      </c>
      <c r="P6" s="12">
        <v>302.6</v>
      </c>
      <c r="Q6" s="12">
        <v>6.5012819249</v>
      </c>
      <c r="R6" s="12"/>
      <c r="S6" s="12"/>
      <c r="X6" s="12"/>
      <c r="Y6" s="12"/>
      <c r="Z6" s="66">
        <v>10.6</v>
      </c>
      <c r="AC6" s="11">
        <v>37</v>
      </c>
      <c r="AD6" s="28">
        <v>822</v>
      </c>
      <c r="AE6" s="28">
        <v>45.65571644870382</v>
      </c>
      <c r="AH6" s="12"/>
      <c r="AI6" s="12"/>
      <c r="AJ6" s="66">
        <v>54.7</v>
      </c>
      <c r="AK6" s="12">
        <v>305.3</v>
      </c>
      <c r="AL6" s="12">
        <v>22.891288979</v>
      </c>
      <c r="AN6" s="12"/>
      <c r="AQ6" s="12"/>
      <c r="AR6" s="12"/>
      <c r="AS6" s="12"/>
      <c r="AT6" s="12"/>
      <c r="AU6" s="66">
        <v>285</v>
      </c>
      <c r="AV6" s="12">
        <v>183.8</v>
      </c>
      <c r="AW6" s="12">
        <v>20.820929641</v>
      </c>
      <c r="AX6" s="12">
        <v>102.3566192</v>
      </c>
      <c r="AY6" s="12">
        <v>67.64970747548962</v>
      </c>
      <c r="AZ6" s="28">
        <v>338</v>
      </c>
      <c r="BA6" s="12">
        <v>12.29272594305718</v>
      </c>
      <c r="BB6" s="28">
        <v>286.3333333333333</v>
      </c>
      <c r="BC6" s="28">
        <v>28.398943642325854</v>
      </c>
      <c r="BD6" s="12">
        <v>351</v>
      </c>
      <c r="BE6" s="12">
        <v>19.1195072</v>
      </c>
      <c r="BF6" s="66">
        <v>96</v>
      </c>
      <c r="BG6" s="12">
        <v>109.6</v>
      </c>
      <c r="BH6" s="12">
        <v>6.3630879995</v>
      </c>
      <c r="BI6" s="12">
        <v>85.79810100000002</v>
      </c>
      <c r="BJ6" s="12">
        <v>30.48321084541759</v>
      </c>
      <c r="BK6" s="12">
        <v>85</v>
      </c>
      <c r="BL6" s="12">
        <v>10.801234497346432</v>
      </c>
      <c r="BM6" s="12">
        <v>65.8888888888889</v>
      </c>
      <c r="BN6" s="12">
        <v>4.8847836299176155</v>
      </c>
      <c r="BO6" s="12">
        <v>81</v>
      </c>
      <c r="BP6" s="12">
        <v>3.1622776602</v>
      </c>
    </row>
    <row r="7" spans="1:68" ht="25.5">
      <c r="A7" s="7" t="s">
        <v>25</v>
      </c>
      <c r="B7" s="26" t="s">
        <v>26</v>
      </c>
      <c r="C7" s="9">
        <v>2.36566031</v>
      </c>
      <c r="D7" s="10">
        <v>3.65452</v>
      </c>
      <c r="E7" s="10">
        <v>0.038724606</v>
      </c>
      <c r="F7" s="10">
        <v>3.041052755</v>
      </c>
      <c r="G7" s="10">
        <v>0.027628943430844977</v>
      </c>
      <c r="H7" s="10">
        <v>3.3686</v>
      </c>
      <c r="I7" s="10">
        <v>0.02543925226015009</v>
      </c>
      <c r="J7" s="10">
        <v>3.18926</v>
      </c>
      <c r="K7" s="10">
        <v>0.025514492613676068</v>
      </c>
      <c r="L7" s="10">
        <v>2.9133</v>
      </c>
      <c r="M7" s="10">
        <v>0.0361940756</v>
      </c>
      <c r="N7" s="59">
        <f t="shared" si="0"/>
        <v>136.67839534408895</v>
      </c>
      <c r="O7" s="9">
        <v>4.9</v>
      </c>
      <c r="R7" s="12"/>
      <c r="S7" s="12"/>
      <c r="X7" s="12"/>
      <c r="Y7" s="12"/>
      <c r="Z7" s="64">
        <v>7.5</v>
      </c>
      <c r="AA7" s="28">
        <v>1744</v>
      </c>
      <c r="AB7" s="28">
        <v>128.07983621337297</v>
      </c>
      <c r="AC7" s="8"/>
      <c r="AD7" s="28">
        <v>1605</v>
      </c>
      <c r="AE7" s="28">
        <v>60.78194176270156</v>
      </c>
      <c r="AH7" s="12">
        <v>224</v>
      </c>
      <c r="AI7" s="12">
        <v>10.749676998</v>
      </c>
      <c r="AJ7" s="64">
        <v>12</v>
      </c>
      <c r="AK7" s="12">
        <v>1180.9</v>
      </c>
      <c r="AL7" s="12">
        <v>123.36076272</v>
      </c>
      <c r="AN7" s="12"/>
      <c r="AQ7" s="12">
        <v>458.375</v>
      </c>
      <c r="AR7" s="12">
        <v>89.59741306852221</v>
      </c>
      <c r="AS7" s="12"/>
      <c r="AT7" s="12"/>
      <c r="AU7" s="64">
        <v>7</v>
      </c>
      <c r="AZ7" s="28">
        <v>435</v>
      </c>
      <c r="BA7" s="12">
        <v>25.495097567963917</v>
      </c>
      <c r="BD7" s="12">
        <v>329</v>
      </c>
      <c r="BE7" s="12">
        <v>25.144029554</v>
      </c>
      <c r="BF7" s="64">
        <v>105</v>
      </c>
      <c r="BG7" s="12">
        <v>114.6</v>
      </c>
      <c r="BH7" s="12">
        <v>18.524458307</v>
      </c>
      <c r="BI7" s="12">
        <v>115.99519799999999</v>
      </c>
      <c r="BJ7" s="12">
        <v>14.329182812181692</v>
      </c>
      <c r="BK7" s="12">
        <v>149</v>
      </c>
      <c r="BL7" s="12">
        <v>19.692073983655902</v>
      </c>
      <c r="BM7" s="12">
        <v>53.125</v>
      </c>
      <c r="BN7" s="12">
        <v>7.90004520782725</v>
      </c>
      <c r="BO7" s="12">
        <v>137</v>
      </c>
      <c r="BP7" s="12">
        <v>10.593499055</v>
      </c>
    </row>
    <row r="8" spans="1:68" ht="25.5">
      <c r="A8" s="7" t="s">
        <v>27</v>
      </c>
      <c r="B8" s="26" t="s">
        <v>28</v>
      </c>
      <c r="C8" s="9">
        <v>1.47943107</v>
      </c>
      <c r="D8" s="10">
        <v>1.51121</v>
      </c>
      <c r="E8" s="10">
        <v>0.0165375297</v>
      </c>
      <c r="F8" s="10">
        <v>1.544468861</v>
      </c>
      <c r="G8" s="10">
        <v>0.031143983914434695</v>
      </c>
      <c r="H8" s="10">
        <v>1.4335999999999998</v>
      </c>
      <c r="I8" s="10">
        <v>0.007275529763071126</v>
      </c>
      <c r="J8" s="10">
        <v>1.7803999999999998</v>
      </c>
      <c r="K8" s="10">
        <v>0.009695130507401954</v>
      </c>
      <c r="L8" s="10">
        <v>1.4066</v>
      </c>
      <c r="M8" s="10">
        <v>0.2026908977</v>
      </c>
      <c r="N8" s="59">
        <f t="shared" si="0"/>
        <v>103.77338987479827</v>
      </c>
      <c r="O8" s="70">
        <v>0.058</v>
      </c>
      <c r="P8" s="12">
        <v>258.1</v>
      </c>
      <c r="Q8" s="12">
        <v>5.7047738294</v>
      </c>
      <c r="R8" s="12"/>
      <c r="S8" s="12"/>
      <c r="X8" s="12"/>
      <c r="Y8" s="12"/>
      <c r="Z8" s="66">
        <v>399</v>
      </c>
      <c r="AC8" s="19">
        <v>330</v>
      </c>
      <c r="AD8" s="28">
        <v>900</v>
      </c>
      <c r="AE8" s="28">
        <v>48.534065928536805</v>
      </c>
      <c r="AH8" s="12"/>
      <c r="AI8" s="12"/>
      <c r="AJ8" s="66">
        <v>6.6</v>
      </c>
      <c r="AK8" s="12">
        <v>163.2</v>
      </c>
      <c r="AL8" s="12">
        <v>21.637416153</v>
      </c>
      <c r="AN8" s="12"/>
      <c r="AQ8" s="12"/>
      <c r="AR8" s="12"/>
      <c r="AS8" s="12"/>
      <c r="AT8" s="12"/>
      <c r="AU8" s="66">
        <v>13</v>
      </c>
      <c r="AV8" s="12">
        <v>122</v>
      </c>
      <c r="AW8" s="12">
        <v>26.153393661</v>
      </c>
      <c r="AZ8" s="28">
        <v>48.888888888888886</v>
      </c>
      <c r="BA8" s="12">
        <v>9.27960727138337</v>
      </c>
      <c r="BB8" s="28">
        <v>331.8</v>
      </c>
      <c r="BC8" s="28">
        <v>28.483133410650037</v>
      </c>
      <c r="BD8" s="12">
        <v>64</v>
      </c>
      <c r="BE8" s="12">
        <v>11.737877908</v>
      </c>
      <c r="BF8" s="66">
        <v>33</v>
      </c>
      <c r="BG8" s="12">
        <v>43.1</v>
      </c>
      <c r="BH8" s="12">
        <v>3.8427420765</v>
      </c>
      <c r="BI8" s="12">
        <v>31.8747135</v>
      </c>
      <c r="BJ8" s="12">
        <v>11.524164111970228</v>
      </c>
      <c r="BK8" s="12">
        <v>25.555555555555557</v>
      </c>
      <c r="BL8" s="12">
        <v>5.2704627669473</v>
      </c>
      <c r="BM8" s="12">
        <v>29.3</v>
      </c>
      <c r="BN8" s="12">
        <v>2.710063549890379</v>
      </c>
      <c r="BO8" s="12">
        <v>23.75</v>
      </c>
      <c r="BP8" s="12">
        <v>5.1754916951</v>
      </c>
    </row>
    <row r="9" spans="1:68" ht="12.75">
      <c r="A9" s="7" t="s">
        <v>29</v>
      </c>
      <c r="B9" s="26" t="s">
        <v>30</v>
      </c>
      <c r="C9" s="9">
        <v>1.1077865500000001</v>
      </c>
      <c r="D9" s="10">
        <v>1.03145</v>
      </c>
      <c r="E9" s="10">
        <v>0.0111663433</v>
      </c>
      <c r="F9" s="10">
        <v>1.189977165</v>
      </c>
      <c r="G9" s="10">
        <v>0.03074045235340318</v>
      </c>
      <c r="H9" s="10">
        <v>1.0835000000000001</v>
      </c>
      <c r="I9" s="10">
        <v>0.006204836822995431</v>
      </c>
      <c r="J9" s="10">
        <v>1.33647</v>
      </c>
      <c r="K9" s="10">
        <v>0.006391496086380904</v>
      </c>
      <c r="L9" s="10">
        <v>1.0084</v>
      </c>
      <c r="M9" s="10">
        <v>0.2438237979</v>
      </c>
      <c r="N9" s="59">
        <f t="shared" si="0"/>
        <v>102.00154831271419</v>
      </c>
      <c r="O9" s="70">
        <v>0.032</v>
      </c>
      <c r="P9" s="12">
        <v>260.9</v>
      </c>
      <c r="Q9" s="12">
        <v>6.9033003379</v>
      </c>
      <c r="R9" s="12"/>
      <c r="S9" s="12"/>
      <c r="X9" s="12"/>
      <c r="Y9" s="12"/>
      <c r="Z9" s="66">
        <v>108</v>
      </c>
      <c r="AC9" s="19">
        <v>127</v>
      </c>
      <c r="AD9" s="28">
        <v>457</v>
      </c>
      <c r="AE9" s="28">
        <v>42.959929650263106</v>
      </c>
      <c r="AH9" s="12"/>
      <c r="AI9" s="12"/>
      <c r="AJ9" s="66">
        <v>3.4</v>
      </c>
      <c r="AK9" s="12">
        <v>101</v>
      </c>
      <c r="AL9" s="12">
        <v>11.084094138</v>
      </c>
      <c r="AN9" s="12"/>
      <c r="AQ9" s="12"/>
      <c r="AR9" s="12"/>
      <c r="AS9" s="12"/>
      <c r="AT9" s="12"/>
      <c r="AU9" s="66">
        <v>5</v>
      </c>
      <c r="AV9" s="12">
        <v>80.5</v>
      </c>
      <c r="AW9" s="12">
        <v>18.458662525</v>
      </c>
      <c r="BB9" s="28">
        <v>241.5</v>
      </c>
      <c r="BC9" s="28">
        <v>35.49726124020775</v>
      </c>
      <c r="BD9" s="12"/>
      <c r="BE9" s="12"/>
      <c r="BF9" s="66">
        <v>3.2</v>
      </c>
      <c r="BG9" s="12">
        <v>21.875</v>
      </c>
      <c r="BH9" s="12">
        <v>3.0443155459</v>
      </c>
      <c r="BI9" s="12"/>
      <c r="BJ9" s="12"/>
      <c r="BM9" s="12">
        <v>17.4</v>
      </c>
      <c r="BN9" s="12">
        <v>1.673320053068151</v>
      </c>
      <c r="BO9" s="12"/>
      <c r="BP9" s="12"/>
    </row>
    <row r="10" spans="1:68" ht="12.75">
      <c r="A10" s="7" t="s">
        <v>31</v>
      </c>
      <c r="B10" s="26" t="s">
        <v>32</v>
      </c>
      <c r="C10" s="9">
        <v>3.7164452000000003</v>
      </c>
      <c r="D10" s="10">
        <v>4.49722</v>
      </c>
      <c r="E10" s="10">
        <v>0.0732281792</v>
      </c>
      <c r="F10" s="10">
        <v>3.867247111</v>
      </c>
      <c r="G10" s="10">
        <v>0.03949940056976033</v>
      </c>
      <c r="H10" s="10">
        <v>3.7267</v>
      </c>
      <c r="I10" s="10">
        <v>0.016686987611775714</v>
      </c>
      <c r="J10" s="10">
        <v>4.7057</v>
      </c>
      <c r="K10" s="10">
        <v>0.020537661881420404</v>
      </c>
      <c r="L10" s="10">
        <v>3.8405</v>
      </c>
      <c r="M10" s="10">
        <v>0.0181857698</v>
      </c>
      <c r="N10" s="59">
        <f t="shared" si="0"/>
        <v>111.05971432593705</v>
      </c>
      <c r="O10" s="70">
        <v>0.061</v>
      </c>
      <c r="P10" s="12">
        <v>275.6</v>
      </c>
      <c r="Q10" s="12">
        <v>10.793001848</v>
      </c>
      <c r="R10" s="12"/>
      <c r="S10" s="12"/>
      <c r="X10" s="12"/>
      <c r="Y10" s="12"/>
      <c r="Z10" s="66">
        <v>40</v>
      </c>
      <c r="AC10" s="11">
        <v>42</v>
      </c>
      <c r="AD10" s="28">
        <v>607</v>
      </c>
      <c r="AE10" s="28">
        <v>22.632326929023943</v>
      </c>
      <c r="AH10" s="12"/>
      <c r="AI10" s="12"/>
      <c r="AJ10" s="66">
        <v>13.2</v>
      </c>
      <c r="AK10" s="12">
        <v>175.5</v>
      </c>
      <c r="AL10" s="12">
        <v>19.19635382</v>
      </c>
      <c r="AN10" s="12"/>
      <c r="AQ10" s="12"/>
      <c r="AR10" s="12"/>
      <c r="AS10" s="12"/>
      <c r="AT10" s="12"/>
      <c r="AU10" s="66">
        <v>32.4</v>
      </c>
      <c r="AV10" s="12">
        <v>68.3</v>
      </c>
      <c r="AW10" s="12">
        <v>10.729502422</v>
      </c>
      <c r="AZ10" s="28">
        <v>75</v>
      </c>
      <c r="BA10" s="12">
        <v>8.498365855987974</v>
      </c>
      <c r="BB10" s="28">
        <v>209.7</v>
      </c>
      <c r="BC10" s="28">
        <v>22.42543199137978</v>
      </c>
      <c r="BD10" s="12">
        <v>85</v>
      </c>
      <c r="BE10" s="12">
        <v>11.78511302</v>
      </c>
      <c r="BF10" s="66">
        <v>55.4</v>
      </c>
      <c r="BG10" s="12">
        <v>69.4</v>
      </c>
      <c r="BH10" s="12">
        <v>5.03763613</v>
      </c>
      <c r="BI10" s="12">
        <v>68.46273049999999</v>
      </c>
      <c r="BJ10" s="12">
        <v>6.002424926154821</v>
      </c>
      <c r="BK10" s="12">
        <v>44</v>
      </c>
      <c r="BL10" s="12">
        <v>5.163977794943222</v>
      </c>
      <c r="BM10" s="12">
        <v>45.6</v>
      </c>
      <c r="BN10" s="12">
        <v>2.412928142780514</v>
      </c>
      <c r="BO10" s="12">
        <v>39</v>
      </c>
      <c r="BP10" s="12">
        <v>5.676462122</v>
      </c>
    </row>
    <row r="11" spans="1:68" ht="12.75">
      <c r="A11" s="7" t="s">
        <v>33</v>
      </c>
      <c r="B11" s="26" t="s">
        <v>17</v>
      </c>
      <c r="C11" s="9">
        <v>6.296515810000001</v>
      </c>
      <c r="D11" s="10">
        <v>7.64342</v>
      </c>
      <c r="E11" s="10">
        <v>0.0813553085</v>
      </c>
      <c r="F11" s="10">
        <v>6.233622122000001</v>
      </c>
      <c r="G11" s="10">
        <v>0.03065725747189149</v>
      </c>
      <c r="H11" s="10">
        <v>6.2602</v>
      </c>
      <c r="I11" s="10">
        <v>0.022621523673999906</v>
      </c>
      <c r="J11" s="10">
        <v>6.988069999999999</v>
      </c>
      <c r="K11" s="10">
        <v>0.02442726391191251</v>
      </c>
      <c r="L11" s="10">
        <v>6.3157</v>
      </c>
      <c r="M11" s="10">
        <v>0.7095562072</v>
      </c>
      <c r="N11" s="59">
        <f t="shared" si="0"/>
        <v>106.22068817452869</v>
      </c>
      <c r="O11" s="70">
        <v>0.067</v>
      </c>
      <c r="P11" s="12">
        <v>301.6</v>
      </c>
      <c r="Q11" s="12">
        <v>4.2216373864</v>
      </c>
      <c r="R11" s="12"/>
      <c r="S11" s="12"/>
      <c r="X11" s="12"/>
      <c r="Y11" s="12"/>
      <c r="Z11" s="66">
        <v>105</v>
      </c>
      <c r="AC11" s="19">
        <v>114</v>
      </c>
      <c r="AD11" s="28">
        <v>1025</v>
      </c>
      <c r="AE11" s="28">
        <v>77.06418681131258</v>
      </c>
      <c r="AH11" s="12">
        <v>52.222222222</v>
      </c>
      <c r="AI11" s="12">
        <v>12.018504252</v>
      </c>
      <c r="AJ11" s="66">
        <v>46.5</v>
      </c>
      <c r="AK11" s="12">
        <v>371.2</v>
      </c>
      <c r="AL11" s="12">
        <v>39.868673305</v>
      </c>
      <c r="AN11" s="12"/>
      <c r="AQ11" s="12"/>
      <c r="AR11" s="12"/>
      <c r="AS11" s="12"/>
      <c r="AT11" s="12"/>
      <c r="AU11" s="66">
        <v>134</v>
      </c>
      <c r="AV11" s="12">
        <v>101.8</v>
      </c>
      <c r="AW11" s="12">
        <v>14.950287994</v>
      </c>
      <c r="AZ11" s="28">
        <v>254</v>
      </c>
      <c r="BA11" s="12">
        <v>18.378731669453632</v>
      </c>
      <c r="BB11" s="28">
        <v>254.2</v>
      </c>
      <c r="BC11" s="28">
        <v>38.81523183264814</v>
      </c>
      <c r="BD11" s="12">
        <v>237</v>
      </c>
      <c r="BE11" s="12">
        <v>30.930028559</v>
      </c>
      <c r="BF11" s="66">
        <v>48.6</v>
      </c>
      <c r="BG11" s="12">
        <v>69.6</v>
      </c>
      <c r="BH11" s="12">
        <v>6.7032330508</v>
      </c>
      <c r="BI11" s="12">
        <v>52.245771</v>
      </c>
      <c r="BJ11" s="12">
        <v>7.664294508125834</v>
      </c>
      <c r="BK11" s="12">
        <v>56</v>
      </c>
      <c r="BL11" s="12">
        <v>8.432740427115679</v>
      </c>
      <c r="BM11" s="12">
        <v>45.9</v>
      </c>
      <c r="BN11" s="12">
        <v>4.817791102892601</v>
      </c>
      <c r="BO11" s="12">
        <v>54</v>
      </c>
      <c r="BP11" s="12">
        <v>6.9920589878</v>
      </c>
    </row>
    <row r="12" spans="1:68" ht="12.75">
      <c r="A12" s="7" t="s">
        <v>34</v>
      </c>
      <c r="B12" s="26" t="s">
        <v>35</v>
      </c>
      <c r="C12" s="9">
        <v>25.49338467</v>
      </c>
      <c r="D12" s="10">
        <v>29.63209</v>
      </c>
      <c r="E12" s="10">
        <v>0.2277818374</v>
      </c>
      <c r="F12" s="10">
        <v>35.013201990000006</v>
      </c>
      <c r="G12" s="10">
        <v>0.07107193478495322</v>
      </c>
      <c r="H12" s="10">
        <v>29.500099999999996</v>
      </c>
      <c r="I12" s="10">
        <v>0.08681327343468</v>
      </c>
      <c r="J12" s="10">
        <v>27.733629999999998</v>
      </c>
      <c r="K12" s="10">
        <v>0.1817482266464825</v>
      </c>
      <c r="L12" s="10">
        <v>30.3332</v>
      </c>
      <c r="M12" s="10">
        <v>0.0995565724</v>
      </c>
      <c r="N12" s="59">
        <f t="shared" si="0"/>
        <v>119.41311360599339</v>
      </c>
      <c r="O12" s="70">
        <v>0.069</v>
      </c>
      <c r="P12" s="12">
        <v>316.3</v>
      </c>
      <c r="Q12" s="12">
        <v>7.0087247215</v>
      </c>
      <c r="R12" s="12"/>
      <c r="S12" s="12"/>
      <c r="X12" s="12"/>
      <c r="Y12" s="12"/>
      <c r="Z12" s="66">
        <v>25.4</v>
      </c>
      <c r="AC12" s="11">
        <v>80</v>
      </c>
      <c r="AD12" s="28">
        <v>424</v>
      </c>
      <c r="AE12" s="28">
        <v>69.95236474439913</v>
      </c>
      <c r="AH12" s="12">
        <v>488</v>
      </c>
      <c r="AI12" s="12">
        <v>99.196774141</v>
      </c>
      <c r="AJ12" s="66">
        <v>9</v>
      </c>
      <c r="AN12" s="12"/>
      <c r="AQ12" s="12"/>
      <c r="AR12" s="12"/>
      <c r="AS12" s="12"/>
      <c r="AT12" s="12"/>
      <c r="AU12" s="66">
        <v>32</v>
      </c>
      <c r="AV12" s="12">
        <v>105</v>
      </c>
      <c r="AW12" s="12">
        <v>20.488479148</v>
      </c>
      <c r="BB12" s="28">
        <v>285.4</v>
      </c>
      <c r="BC12" s="28">
        <v>25.513395174561392</v>
      </c>
      <c r="BD12" s="12">
        <v>54.285714286</v>
      </c>
      <c r="BE12" s="12">
        <v>11.33893419</v>
      </c>
      <c r="BF12" s="66">
        <v>23.4</v>
      </c>
      <c r="BG12" s="12">
        <v>36.1</v>
      </c>
      <c r="BH12" s="12">
        <v>4.1486276178</v>
      </c>
      <c r="BI12" s="12">
        <v>48.09167300000001</v>
      </c>
      <c r="BJ12" s="12">
        <v>7.0130459059674415</v>
      </c>
      <c r="BM12" s="12">
        <v>25.4</v>
      </c>
      <c r="BN12" s="12">
        <v>3.339993346633427</v>
      </c>
      <c r="BO12" s="12"/>
      <c r="BP12" s="12"/>
    </row>
    <row r="13" spans="1:68" ht="12.75">
      <c r="A13" s="7" t="s">
        <v>36</v>
      </c>
      <c r="B13" s="41" t="s">
        <v>37</v>
      </c>
      <c r="C13" s="9">
        <v>0.20011628000000004</v>
      </c>
      <c r="F13" s="10">
        <v>0.0612498757</v>
      </c>
      <c r="G13" s="10">
        <v>0.05386510091223762</v>
      </c>
      <c r="H13" s="10">
        <v>0.1157</v>
      </c>
      <c r="I13" s="10">
        <v>0.0013374935098492545</v>
      </c>
      <c r="L13" s="10">
        <v>0.121</v>
      </c>
      <c r="M13" s="10">
        <v>0.0014142136</v>
      </c>
      <c r="N13" s="59">
        <f>100*(F13/C13+H13/C13)/2</f>
        <v>44.21176420529104</v>
      </c>
      <c r="O13" s="9">
        <v>0.25</v>
      </c>
      <c r="P13" s="12">
        <v>301.7</v>
      </c>
      <c r="Q13" s="12">
        <v>9.5341491492</v>
      </c>
      <c r="R13" s="12"/>
      <c r="S13" s="12"/>
      <c r="X13" s="12"/>
      <c r="Y13" s="12"/>
      <c r="Z13" s="64">
        <v>28.9</v>
      </c>
      <c r="AC13" s="16"/>
      <c r="AD13" s="28">
        <v>595</v>
      </c>
      <c r="AE13" s="28">
        <v>41.43267631552018</v>
      </c>
      <c r="AF13" s="28">
        <v>9172.3</v>
      </c>
      <c r="AG13" s="28">
        <v>457.2679860990446</v>
      </c>
      <c r="AH13" s="12"/>
      <c r="AI13" s="12"/>
      <c r="AJ13" s="64">
        <v>0.14</v>
      </c>
      <c r="AK13" s="12">
        <v>658.5</v>
      </c>
      <c r="AL13" s="12">
        <v>15.457827934</v>
      </c>
      <c r="AM13" s="28">
        <v>325.76453999999995</v>
      </c>
      <c r="AN13" s="12">
        <v>28.691369505913944</v>
      </c>
      <c r="AO13" s="42">
        <v>772</v>
      </c>
      <c r="AP13" s="12">
        <v>25.7336787541584</v>
      </c>
      <c r="AQ13" s="12">
        <v>416.1</v>
      </c>
      <c r="AR13" s="12">
        <v>13.85199544389824</v>
      </c>
      <c r="AS13" s="12">
        <v>1711</v>
      </c>
      <c r="AT13" s="12">
        <v>40.674862562</v>
      </c>
      <c r="AU13" s="64">
        <v>34</v>
      </c>
      <c r="AV13" s="12">
        <v>355.1</v>
      </c>
      <c r="AW13" s="12">
        <v>18.66339257</v>
      </c>
      <c r="BB13" s="28">
        <v>624.2</v>
      </c>
      <c r="BC13" s="28">
        <v>40.633319660921956</v>
      </c>
      <c r="BD13" s="12"/>
      <c r="BE13" s="12"/>
      <c r="BF13" s="64">
        <v>0.7</v>
      </c>
      <c r="BG13" s="12">
        <v>253.3</v>
      </c>
      <c r="BH13" s="12">
        <v>7.2884993121</v>
      </c>
      <c r="BI13" s="12"/>
      <c r="BJ13" s="12"/>
      <c r="BK13" s="12">
        <v>268</v>
      </c>
      <c r="BL13" s="12">
        <v>9.189365834726823</v>
      </c>
      <c r="BM13" s="12">
        <v>194.1</v>
      </c>
      <c r="BN13" s="12">
        <v>7.370361064576298</v>
      </c>
      <c r="BO13" s="12">
        <v>275</v>
      </c>
      <c r="BP13" s="12">
        <v>12.692955176</v>
      </c>
    </row>
    <row r="14" spans="1:68" ht="12.75">
      <c r="A14" s="7" t="s">
        <v>38</v>
      </c>
      <c r="B14" s="26" t="s">
        <v>37</v>
      </c>
      <c r="C14" s="9">
        <v>16.438123</v>
      </c>
      <c r="D14" s="10">
        <v>18.30817</v>
      </c>
      <c r="E14" s="10">
        <v>0.1506531709</v>
      </c>
      <c r="F14" s="10">
        <v>15.980714359999999</v>
      </c>
      <c r="G14" s="10">
        <v>0.1127527503216285</v>
      </c>
      <c r="H14" s="10">
        <v>16.2906</v>
      </c>
      <c r="I14" s="10">
        <v>0.04739245134453816</v>
      </c>
      <c r="J14" s="10">
        <v>16.8516</v>
      </c>
      <c r="K14" s="10">
        <v>0.07688220426947517</v>
      </c>
      <c r="L14" s="10">
        <v>15.5022</v>
      </c>
      <c r="M14" s="10">
        <v>0.0495104927</v>
      </c>
      <c r="N14" s="59">
        <f t="shared" si="0"/>
        <v>100.90359387139273</v>
      </c>
      <c r="O14" s="70">
        <v>0.25</v>
      </c>
      <c r="P14" s="12">
        <v>332.6</v>
      </c>
      <c r="Q14" s="12">
        <v>9.7775252493</v>
      </c>
      <c r="R14" s="12">
        <v>64.8</v>
      </c>
      <c r="S14" s="12">
        <v>69.8041705216975</v>
      </c>
      <c r="X14" s="12"/>
      <c r="Y14" s="12"/>
      <c r="Z14" s="66">
        <v>9250</v>
      </c>
      <c r="AA14" s="28">
        <v>18900</v>
      </c>
      <c r="AB14" s="28">
        <v>543.6502143435015</v>
      </c>
      <c r="AD14" s="28">
        <v>2007</v>
      </c>
      <c r="AE14" s="28">
        <v>116.62380164919642</v>
      </c>
      <c r="AH14" s="12">
        <v>78.75</v>
      </c>
      <c r="AI14" s="12">
        <v>12.464234548</v>
      </c>
      <c r="AJ14" s="66">
        <v>8</v>
      </c>
      <c r="AK14" s="12">
        <v>198.22222222</v>
      </c>
      <c r="AL14" s="12">
        <v>23.247461032</v>
      </c>
      <c r="AN14" s="12"/>
      <c r="AQ14" s="12">
        <v>146.14285714285714</v>
      </c>
      <c r="AR14" s="12">
        <v>18.827538088560342</v>
      </c>
      <c r="AS14" s="12">
        <v>359</v>
      </c>
      <c r="AT14" s="12">
        <v>76.51434143</v>
      </c>
      <c r="AU14" s="64">
        <v>30</v>
      </c>
      <c r="AV14" s="12">
        <v>1867.8</v>
      </c>
      <c r="AW14" s="12">
        <v>35.946874381</v>
      </c>
      <c r="AZ14" s="28">
        <v>438</v>
      </c>
      <c r="BA14" s="12">
        <v>49.84420171338331</v>
      </c>
      <c r="BB14" s="28">
        <v>3987.7</v>
      </c>
      <c r="BC14" s="28">
        <v>127.37089323877892</v>
      </c>
      <c r="BD14" s="12">
        <v>446</v>
      </c>
      <c r="BE14" s="12">
        <v>30.623157541</v>
      </c>
      <c r="BF14" s="66">
        <v>94</v>
      </c>
      <c r="BG14" s="12">
        <v>138</v>
      </c>
      <c r="BH14" s="12">
        <v>8.3399973355</v>
      </c>
      <c r="BI14" s="12">
        <v>103.53290399999997</v>
      </c>
      <c r="BJ14" s="12">
        <v>7.9726566906652945</v>
      </c>
      <c r="BK14" s="12">
        <v>146</v>
      </c>
      <c r="BL14" s="12">
        <v>9.66091783079296</v>
      </c>
      <c r="BM14" s="12">
        <v>111.1</v>
      </c>
      <c r="BN14" s="12">
        <v>5.546770832355222</v>
      </c>
      <c r="BO14" s="12">
        <v>166</v>
      </c>
      <c r="BP14" s="12">
        <v>8.4327404271</v>
      </c>
    </row>
    <row r="15" spans="1:68" ht="12.75">
      <c r="A15" s="7" t="s">
        <v>39</v>
      </c>
      <c r="B15" s="26" t="s">
        <v>40</v>
      </c>
      <c r="C15" s="9">
        <v>0.83620017</v>
      </c>
      <c r="D15" s="10">
        <v>0.80843</v>
      </c>
      <c r="E15" s="10">
        <v>0.0115023717</v>
      </c>
      <c r="F15" s="10">
        <v>0.833341366</v>
      </c>
      <c r="G15" s="10">
        <v>0.02802664935875981</v>
      </c>
      <c r="H15" s="10">
        <v>0.7593000000000001</v>
      </c>
      <c r="I15" s="10">
        <v>0.0034976182372199165</v>
      </c>
      <c r="J15" s="10">
        <v>0.85904</v>
      </c>
      <c r="K15" s="10">
        <v>0.003582736384385541</v>
      </c>
      <c r="L15" s="10">
        <v>0.7887</v>
      </c>
      <c r="M15" s="10">
        <v>0.0065836498</v>
      </c>
      <c r="N15" s="59">
        <f t="shared" si="0"/>
        <v>96.83832917661329</v>
      </c>
      <c r="O15" s="9">
        <v>0.7</v>
      </c>
      <c r="P15" s="12">
        <v>260.9</v>
      </c>
      <c r="Q15" s="12">
        <v>4.8177911029</v>
      </c>
      <c r="R15" s="12"/>
      <c r="S15" s="12"/>
      <c r="X15" s="12"/>
      <c r="Y15" s="12"/>
      <c r="Z15" s="64">
        <v>40.666666666666664</v>
      </c>
      <c r="AC15" s="8"/>
      <c r="AD15" s="28">
        <v>689</v>
      </c>
      <c r="AE15" s="28">
        <v>47.94672969962486</v>
      </c>
      <c r="AH15" s="12"/>
      <c r="AI15" s="12"/>
      <c r="AJ15" s="64">
        <v>29.9</v>
      </c>
      <c r="AK15" s="12">
        <v>215.3</v>
      </c>
      <c r="AL15" s="12">
        <v>26.03437898</v>
      </c>
      <c r="AN15" s="12"/>
      <c r="AQ15" s="12">
        <v>111.7142857142857</v>
      </c>
      <c r="AR15" s="12">
        <v>9.86093784779598</v>
      </c>
      <c r="AS15" s="12"/>
      <c r="AT15" s="12"/>
      <c r="AU15" s="64">
        <v>101</v>
      </c>
      <c r="AV15" s="12">
        <v>117.5</v>
      </c>
      <c r="AW15" s="12">
        <v>22.89711287</v>
      </c>
      <c r="AZ15" s="28">
        <v>134</v>
      </c>
      <c r="BA15" s="12">
        <v>10.749676997731402</v>
      </c>
      <c r="BB15" s="28">
        <v>254.8</v>
      </c>
      <c r="BC15" s="28">
        <v>24.123755005296243</v>
      </c>
      <c r="BD15" s="12">
        <v>135</v>
      </c>
      <c r="BE15" s="12">
        <v>10.801234497</v>
      </c>
      <c r="BF15" s="64">
        <v>354</v>
      </c>
      <c r="BG15" s="12">
        <v>364.4</v>
      </c>
      <c r="BH15" s="12">
        <v>8.4353752469</v>
      </c>
      <c r="BI15" s="12">
        <v>395.5180615</v>
      </c>
      <c r="BJ15" s="12">
        <v>6.147166827943347</v>
      </c>
      <c r="BK15" s="12">
        <v>341</v>
      </c>
      <c r="BL15" s="12">
        <v>5.676462121975471</v>
      </c>
      <c r="BM15" s="12">
        <v>253.4</v>
      </c>
      <c r="BN15" s="12">
        <v>8.113089560840693</v>
      </c>
      <c r="BO15" s="12">
        <v>359</v>
      </c>
      <c r="BP15" s="12">
        <v>7.3786478737</v>
      </c>
    </row>
    <row r="16" spans="1:68" ht="12.75">
      <c r="A16" s="7" t="s">
        <v>42</v>
      </c>
      <c r="B16" s="26" t="s">
        <v>40</v>
      </c>
      <c r="C16" s="9">
        <v>0.17867525</v>
      </c>
      <c r="D16" s="10">
        <v>0.02638</v>
      </c>
      <c r="E16" s="10">
        <v>0.0007854935</v>
      </c>
      <c r="F16" s="10">
        <v>0.2449995028</v>
      </c>
      <c r="G16" s="10">
        <v>0.015453268775503803</v>
      </c>
      <c r="H16" s="10">
        <v>0.1768</v>
      </c>
      <c r="I16" s="10">
        <v>0.004104198392432373</v>
      </c>
      <c r="L16" s="10">
        <v>0.1561</v>
      </c>
      <c r="M16" s="10">
        <v>0.0079085046</v>
      </c>
      <c r="N16" s="59">
        <f>100*(D16/C16+F16/C16+H16/C16+L16/C16)/4</f>
        <v>84.5499730376759</v>
      </c>
      <c r="O16" s="9">
        <v>0.7</v>
      </c>
      <c r="P16" s="12">
        <v>261.4</v>
      </c>
      <c r="Q16" s="12">
        <v>7.244921593</v>
      </c>
      <c r="R16" s="12"/>
      <c r="S16" s="12"/>
      <c r="X16" s="12"/>
      <c r="Y16" s="12"/>
      <c r="Z16" s="64">
        <v>35.766666666666666</v>
      </c>
      <c r="AC16" s="8"/>
      <c r="AD16" s="28">
        <v>752</v>
      </c>
      <c r="AE16" s="28">
        <v>50.288059108389625</v>
      </c>
      <c r="AH16" s="12"/>
      <c r="AI16" s="12"/>
      <c r="AJ16" s="64">
        <v>13.8</v>
      </c>
      <c r="AK16" s="12">
        <v>253.8</v>
      </c>
      <c r="AL16" s="12">
        <v>20.900824014</v>
      </c>
      <c r="AN16" s="12"/>
      <c r="AQ16" s="12">
        <v>134</v>
      </c>
      <c r="AR16" s="12">
        <v>15.110702608857514</v>
      </c>
      <c r="AS16" s="12"/>
      <c r="AT16" s="12"/>
      <c r="AU16" s="64">
        <v>96</v>
      </c>
      <c r="AV16" s="12">
        <v>83.2</v>
      </c>
      <c r="AW16" s="12">
        <v>10.95242236</v>
      </c>
      <c r="AZ16" s="28">
        <v>157</v>
      </c>
      <c r="BA16" s="12">
        <v>11.595018087284059</v>
      </c>
      <c r="BB16" s="28">
        <v>192.4</v>
      </c>
      <c r="BC16" s="28">
        <v>21.75724655782017</v>
      </c>
      <c r="BD16" s="12">
        <v>144</v>
      </c>
      <c r="BE16" s="12">
        <v>6.9920589878</v>
      </c>
      <c r="BF16" s="64">
        <v>66</v>
      </c>
      <c r="BG16" s="12">
        <v>79.6</v>
      </c>
      <c r="BH16" s="12">
        <v>2.7968235951</v>
      </c>
      <c r="BI16" s="12">
        <v>70.85932550000001</v>
      </c>
      <c r="BJ16" s="12">
        <v>4.628363948677672</v>
      </c>
      <c r="BK16" s="12">
        <v>62</v>
      </c>
      <c r="BL16" s="12">
        <v>4.21637021355784</v>
      </c>
      <c r="BM16" s="12">
        <v>55</v>
      </c>
      <c r="BN16" s="12">
        <v>4.690415759823428</v>
      </c>
      <c r="BO16" s="12">
        <v>71</v>
      </c>
      <c r="BP16" s="12">
        <v>3.1622776602</v>
      </c>
    </row>
    <row r="17" spans="1:68" ht="25.5">
      <c r="A17" s="7" t="s">
        <v>44</v>
      </c>
      <c r="B17" s="26" t="s">
        <v>28</v>
      </c>
      <c r="C17" s="9">
        <v>1.5580481800000001</v>
      </c>
      <c r="D17" s="10">
        <v>1.51424</v>
      </c>
      <c r="E17" s="10">
        <v>0.0095929604</v>
      </c>
      <c r="F17" s="10">
        <v>1.5673392930000003</v>
      </c>
      <c r="G17" s="10">
        <v>0.04043661230718315</v>
      </c>
      <c r="H17" s="10">
        <v>1.4119999999999997</v>
      </c>
      <c r="I17" s="10">
        <v>0.009695359714832678</v>
      </c>
      <c r="J17" s="10">
        <v>1.6939199999999999</v>
      </c>
      <c r="K17" s="10">
        <v>0.008783545221985623</v>
      </c>
      <c r="L17" s="10">
        <v>1.4661</v>
      </c>
      <c r="M17" s="10">
        <v>0.0093267834</v>
      </c>
      <c r="N17" s="59">
        <f t="shared" si="0"/>
        <v>98.24598996675441</v>
      </c>
      <c r="O17" s="70">
        <v>0.04</v>
      </c>
      <c r="P17" s="12">
        <v>296.2</v>
      </c>
      <c r="Q17" s="12">
        <v>7.871185143</v>
      </c>
      <c r="R17" s="12"/>
      <c r="S17" s="12"/>
      <c r="X17" s="12"/>
      <c r="Y17" s="12"/>
      <c r="Z17" s="66">
        <v>45.9</v>
      </c>
      <c r="AC17" s="19">
        <v>60</v>
      </c>
      <c r="AD17" s="28">
        <v>455</v>
      </c>
      <c r="AE17" s="28">
        <v>37.49073959733998</v>
      </c>
      <c r="AH17" s="12"/>
      <c r="AI17" s="12"/>
      <c r="AJ17" s="66">
        <v>4</v>
      </c>
      <c r="AN17" s="12"/>
      <c r="AQ17" s="12"/>
      <c r="AR17" s="12"/>
      <c r="AS17" s="12"/>
      <c r="AT17" s="12"/>
      <c r="AU17" s="66">
        <v>64.6</v>
      </c>
      <c r="AV17" s="12">
        <v>100.9</v>
      </c>
      <c r="AW17" s="12">
        <v>11.713714659</v>
      </c>
      <c r="AZ17" s="28">
        <v>51</v>
      </c>
      <c r="BA17" s="12">
        <v>3.1622776601683795</v>
      </c>
      <c r="BB17" s="28">
        <v>241.9</v>
      </c>
      <c r="BC17" s="28">
        <v>17.226916922846836</v>
      </c>
      <c r="BD17" s="12">
        <v>70</v>
      </c>
      <c r="BE17" s="12">
        <v>8.1649658093</v>
      </c>
      <c r="BF17" s="66">
        <v>1.5</v>
      </c>
      <c r="BG17" s="12">
        <v>21</v>
      </c>
      <c r="BH17" s="12">
        <v>3.0822070015</v>
      </c>
      <c r="BI17" s="12"/>
      <c r="BJ17" s="12"/>
      <c r="BM17" s="12"/>
      <c r="BN17" s="12"/>
      <c r="BO17" s="12"/>
      <c r="BP17" s="12"/>
    </row>
    <row r="18" spans="1:68" ht="12.75">
      <c r="A18" s="7" t="s">
        <v>45</v>
      </c>
      <c r="B18" s="26" t="s">
        <v>200</v>
      </c>
      <c r="C18" s="9">
        <v>1.2864618</v>
      </c>
      <c r="D18" s="10">
        <v>1.47578</v>
      </c>
      <c r="E18" s="10">
        <v>0.01553997</v>
      </c>
      <c r="F18" s="10">
        <v>1.732435224</v>
      </c>
      <c r="G18" s="10">
        <v>0.04224199333729292</v>
      </c>
      <c r="H18" s="10">
        <v>1.4448000000000003</v>
      </c>
      <c r="I18" s="10">
        <v>0.011496859474559883</v>
      </c>
      <c r="J18" s="10">
        <v>1.9765500000000003</v>
      </c>
      <c r="K18" s="10">
        <v>0.007345633623679657</v>
      </c>
      <c r="L18" s="10">
        <v>1.2666</v>
      </c>
      <c r="M18" s="10">
        <v>0.0084747992</v>
      </c>
      <c r="N18" s="59">
        <f t="shared" si="0"/>
        <v>122.75786539483722</v>
      </c>
      <c r="O18" s="9">
        <v>2.2</v>
      </c>
      <c r="P18" s="12">
        <v>102.6</v>
      </c>
      <c r="Q18" s="12">
        <v>6.9474215841</v>
      </c>
      <c r="R18" s="12"/>
      <c r="S18" s="12"/>
      <c r="X18" s="12"/>
      <c r="Y18" s="12"/>
      <c r="Z18" s="64">
        <v>48</v>
      </c>
      <c r="AC18" s="8"/>
      <c r="AD18" s="28">
        <v>922</v>
      </c>
      <c r="AE18" s="28">
        <v>55.136195008360886</v>
      </c>
      <c r="AH18" s="12">
        <v>234</v>
      </c>
      <c r="AI18" s="12">
        <v>9.6609178308</v>
      </c>
      <c r="AJ18" s="64">
        <v>11</v>
      </c>
      <c r="AK18" s="12">
        <v>149.7</v>
      </c>
      <c r="AL18" s="12">
        <v>17.913681922</v>
      </c>
      <c r="AN18" s="12"/>
      <c r="AQ18" s="12"/>
      <c r="AR18" s="12"/>
      <c r="AS18" s="12"/>
      <c r="AT18" s="12"/>
      <c r="AU18" s="64">
        <v>33</v>
      </c>
      <c r="AV18" s="12">
        <v>42.833333333</v>
      </c>
      <c r="AW18" s="12">
        <v>7.0828431203</v>
      </c>
      <c r="AZ18" s="28">
        <v>72</v>
      </c>
      <c r="BA18" s="12">
        <v>11.352924243950932</v>
      </c>
      <c r="BD18" s="12">
        <v>66</v>
      </c>
      <c r="BE18" s="12">
        <v>9.6609178308</v>
      </c>
      <c r="BF18" s="64">
        <v>31</v>
      </c>
      <c r="BG18" s="12">
        <v>35.7</v>
      </c>
      <c r="BH18" s="12">
        <v>2.7507574714</v>
      </c>
      <c r="BI18" s="12">
        <v>49.13019750000001</v>
      </c>
      <c r="BJ18" s="12">
        <v>4.163816398063101</v>
      </c>
      <c r="BM18" s="12">
        <v>34.4</v>
      </c>
      <c r="BN18" s="12">
        <v>2.951459149490488</v>
      </c>
      <c r="BO18" s="12">
        <v>20</v>
      </c>
      <c r="BP18" s="12"/>
    </row>
    <row r="19" spans="1:68" ht="12.75">
      <c r="A19" s="7" t="s">
        <v>46</v>
      </c>
      <c r="B19" s="26" t="s">
        <v>47</v>
      </c>
      <c r="C19" s="9">
        <v>4.28</v>
      </c>
      <c r="D19" s="10">
        <v>5.85261</v>
      </c>
      <c r="E19" s="10">
        <v>0.0627302594</v>
      </c>
      <c r="F19" s="10">
        <v>4.824231750000001</v>
      </c>
      <c r="G19" s="10">
        <v>0.061295999311488804</v>
      </c>
      <c r="H19" s="10">
        <v>4.799300000000001</v>
      </c>
      <c r="I19" s="10">
        <v>0.021239637996496606</v>
      </c>
      <c r="J19" s="10">
        <v>5.561990000000001</v>
      </c>
      <c r="K19" s="10">
        <v>0.02261845117008096</v>
      </c>
      <c r="L19" s="10">
        <v>4.3218</v>
      </c>
      <c r="M19" s="10">
        <v>0.0204004357</v>
      </c>
      <c r="N19" s="59">
        <f t="shared" si="0"/>
        <v>118.50435397196262</v>
      </c>
      <c r="O19" s="70">
        <v>1.4</v>
      </c>
      <c r="P19" s="12">
        <v>292.7</v>
      </c>
      <c r="Q19" s="12">
        <v>9.3339285524</v>
      </c>
      <c r="R19" s="12"/>
      <c r="S19" s="12"/>
      <c r="X19" s="12"/>
      <c r="Y19" s="12"/>
      <c r="Z19" s="66">
        <v>85.5</v>
      </c>
      <c r="AD19" s="28">
        <v>495</v>
      </c>
      <c r="AE19" s="28">
        <v>47.199340861687645</v>
      </c>
      <c r="AH19" s="12"/>
      <c r="AI19" s="12"/>
      <c r="AJ19" s="66">
        <v>27.1</v>
      </c>
      <c r="AK19" s="12">
        <v>245.4</v>
      </c>
      <c r="AL19" s="12">
        <v>18.721348479</v>
      </c>
      <c r="AN19" s="12"/>
      <c r="AQ19" s="12"/>
      <c r="AR19" s="12"/>
      <c r="AS19" s="12"/>
      <c r="AT19" s="12"/>
      <c r="AU19" s="66">
        <v>200</v>
      </c>
      <c r="AV19" s="12">
        <v>176.5</v>
      </c>
      <c r="AW19" s="12">
        <v>12.039287539</v>
      </c>
      <c r="AX19" s="12">
        <v>16.8313692</v>
      </c>
      <c r="AY19" s="12">
        <v>23.6227559576308</v>
      </c>
      <c r="AZ19" s="28">
        <v>245</v>
      </c>
      <c r="BA19" s="12">
        <v>10.801234497346433</v>
      </c>
      <c r="BB19" s="28">
        <v>320.4</v>
      </c>
      <c r="BC19" s="28">
        <v>33.1602171283603</v>
      </c>
      <c r="BD19" s="12">
        <v>248</v>
      </c>
      <c r="BE19" s="12">
        <v>9.1893658347</v>
      </c>
      <c r="BF19" s="66">
        <v>248</v>
      </c>
      <c r="BG19" s="12">
        <v>207.2</v>
      </c>
      <c r="BH19" s="12">
        <v>5.8461763382</v>
      </c>
      <c r="BI19" s="12">
        <v>199.1570445</v>
      </c>
      <c r="BJ19" s="12">
        <v>5.761312865601635</v>
      </c>
      <c r="BK19" s="12">
        <v>182</v>
      </c>
      <c r="BL19" s="12">
        <v>7.8881063774661495</v>
      </c>
      <c r="BM19" s="12">
        <v>128.2</v>
      </c>
      <c r="BN19" s="12">
        <v>4.756282395129857</v>
      </c>
      <c r="BO19" s="12">
        <v>204</v>
      </c>
      <c r="BP19" s="12">
        <v>5.1639777949</v>
      </c>
    </row>
    <row r="20" spans="1:68" ht="25.5">
      <c r="A20" s="15" t="s">
        <v>48</v>
      </c>
      <c r="B20" s="41" t="s">
        <v>196</v>
      </c>
      <c r="C20" s="9">
        <v>3.3590947000000004</v>
      </c>
      <c r="D20" s="10">
        <v>4.52531</v>
      </c>
      <c r="E20" s="10">
        <v>0.0562467076</v>
      </c>
      <c r="F20" s="10">
        <v>3.5313376410000004</v>
      </c>
      <c r="G20" s="10">
        <v>0.0491073502071946</v>
      </c>
      <c r="H20" s="10">
        <v>3.7769999999999997</v>
      </c>
      <c r="I20" s="10">
        <v>0.028189832682487932</v>
      </c>
      <c r="J20" s="10">
        <v>4.69332</v>
      </c>
      <c r="K20" s="10">
        <v>0.03572981325945553</v>
      </c>
      <c r="L20" s="10">
        <v>3.6279</v>
      </c>
      <c r="M20" s="10">
        <v>0.0269874456</v>
      </c>
      <c r="N20" s="59">
        <f t="shared" si="0"/>
        <v>120.00178286727073</v>
      </c>
      <c r="O20" s="9">
        <v>700</v>
      </c>
      <c r="P20" s="12">
        <v>679.8</v>
      </c>
      <c r="Q20" s="12">
        <v>10.464755664</v>
      </c>
      <c r="R20" s="12">
        <v>434</v>
      </c>
      <c r="S20" s="12">
        <v>153.96608573174666</v>
      </c>
      <c r="T20" s="12">
        <v>471</v>
      </c>
      <c r="U20" s="12">
        <v>9.944289260117541</v>
      </c>
      <c r="V20" s="12">
        <v>91.9</v>
      </c>
      <c r="W20" s="12">
        <v>5.425249610233006</v>
      </c>
      <c r="X20" s="12">
        <v>570</v>
      </c>
      <c r="Y20" s="12">
        <v>78.173595997</v>
      </c>
      <c r="Z20" s="64">
        <v>164.2</v>
      </c>
      <c r="AC20" s="16"/>
      <c r="AD20" s="28">
        <v>475</v>
      </c>
      <c r="AE20" s="28">
        <v>38.94440481849306</v>
      </c>
      <c r="AH20" s="12"/>
      <c r="AI20" s="12"/>
      <c r="AJ20" s="64">
        <v>3</v>
      </c>
      <c r="AM20" s="28">
        <v>544.11562</v>
      </c>
      <c r="AN20" s="12">
        <v>54.80436762006395</v>
      </c>
      <c r="AQ20" s="12"/>
      <c r="AR20" s="12"/>
      <c r="AS20" s="12"/>
      <c r="AT20" s="12"/>
      <c r="AU20" s="64">
        <v>7.5</v>
      </c>
      <c r="AZ20" s="28">
        <v>121</v>
      </c>
      <c r="BA20" s="12">
        <v>9.944289260117529</v>
      </c>
      <c r="BD20" s="12"/>
      <c r="BE20" s="12"/>
      <c r="BF20" s="64">
        <v>20900</v>
      </c>
      <c r="BG20" s="12">
        <v>18471.3</v>
      </c>
      <c r="BH20" s="12">
        <v>133.92290485</v>
      </c>
      <c r="BI20" s="12">
        <v>16672.312550000002</v>
      </c>
      <c r="BJ20" s="12">
        <v>92.62854124298131</v>
      </c>
      <c r="BK20" s="12">
        <v>17578</v>
      </c>
      <c r="BL20" s="12">
        <v>164.30324268119446</v>
      </c>
      <c r="BM20" s="12">
        <v>11459.6</v>
      </c>
      <c r="BN20" s="12">
        <v>110.79731244233515</v>
      </c>
      <c r="BO20" s="12">
        <v>18327</v>
      </c>
      <c r="BP20" s="12">
        <v>91.049437121</v>
      </c>
    </row>
    <row r="21" spans="1:68" ht="12.75">
      <c r="A21" s="7" t="s">
        <v>49</v>
      </c>
      <c r="B21" s="26" t="s">
        <v>50</v>
      </c>
      <c r="C21" s="9">
        <v>10.5061047</v>
      </c>
      <c r="D21" s="10">
        <v>13.05834</v>
      </c>
      <c r="E21" s="10">
        <v>0.09943609</v>
      </c>
      <c r="F21" s="10">
        <v>10.699073970000004</v>
      </c>
      <c r="G21" s="10">
        <v>0.0588393752171118</v>
      </c>
      <c r="H21" s="10">
        <v>10.837099999999998</v>
      </c>
      <c r="I21" s="10">
        <v>0.03506644486621878</v>
      </c>
      <c r="J21" s="10">
        <v>11.320669999999998</v>
      </c>
      <c r="K21" s="10">
        <v>0.08576921294315884</v>
      </c>
      <c r="L21" s="10">
        <v>10.9297</v>
      </c>
      <c r="M21" s="10">
        <v>1.0732386138</v>
      </c>
      <c r="N21" s="59">
        <f t="shared" si="0"/>
        <v>108.21305439684036</v>
      </c>
      <c r="O21" s="70">
        <v>0.168</v>
      </c>
      <c r="P21" s="12">
        <v>319.9</v>
      </c>
      <c r="Q21" s="12">
        <v>9.8482937044</v>
      </c>
      <c r="R21" s="12">
        <v>118.8</v>
      </c>
      <c r="S21" s="12">
        <v>89.74878519759719</v>
      </c>
      <c r="X21" s="12"/>
      <c r="Y21" s="12"/>
      <c r="Z21" s="66">
        <v>26</v>
      </c>
      <c r="AC21" s="11">
        <v>170</v>
      </c>
      <c r="AD21" s="28">
        <v>1344</v>
      </c>
      <c r="AE21" s="28">
        <v>63.104851019729196</v>
      </c>
      <c r="AH21" s="12">
        <v>408</v>
      </c>
      <c r="AI21" s="12">
        <v>46.619023299</v>
      </c>
      <c r="AJ21" s="66">
        <v>87</v>
      </c>
      <c r="AK21" s="12">
        <v>405.9</v>
      </c>
      <c r="AL21" s="12">
        <v>30.544866817</v>
      </c>
      <c r="AN21" s="12"/>
      <c r="AQ21" s="12"/>
      <c r="AR21" s="12"/>
      <c r="AS21" s="12"/>
      <c r="AT21" s="12"/>
      <c r="AU21" s="66">
        <v>430</v>
      </c>
      <c r="AV21" s="12">
        <v>264.9</v>
      </c>
      <c r="AW21" s="12">
        <v>18.015117109</v>
      </c>
      <c r="AX21" s="12">
        <v>125.893168</v>
      </c>
      <c r="AY21" s="12">
        <v>46.55367703810712</v>
      </c>
      <c r="AZ21" s="28">
        <v>593</v>
      </c>
      <c r="BA21" s="12">
        <v>20.027758514399725</v>
      </c>
      <c r="BB21" s="28">
        <v>385.8</v>
      </c>
      <c r="BC21" s="28">
        <v>39.199773241974526</v>
      </c>
      <c r="BD21" s="12">
        <v>558</v>
      </c>
      <c r="BE21" s="12">
        <v>74.505779045</v>
      </c>
      <c r="BF21" s="66">
        <v>134</v>
      </c>
      <c r="BG21" s="12">
        <v>150.2</v>
      </c>
      <c r="BH21" s="12">
        <v>12.33603574</v>
      </c>
      <c r="BI21" s="12">
        <v>135.2478445</v>
      </c>
      <c r="BJ21" s="12">
        <v>47.85350273545169</v>
      </c>
      <c r="BK21" s="12">
        <v>126</v>
      </c>
      <c r="BL21" s="12">
        <v>9.66091783079296</v>
      </c>
      <c r="BM21" s="12">
        <v>89.2</v>
      </c>
      <c r="BN21" s="12">
        <v>6.779052703405954</v>
      </c>
      <c r="BO21" s="12">
        <v>133</v>
      </c>
      <c r="BP21" s="12">
        <v>8.2327260235</v>
      </c>
    </row>
    <row r="22" spans="1:68" ht="12.75">
      <c r="A22" s="7" t="s">
        <v>53</v>
      </c>
      <c r="B22" s="26" t="s">
        <v>40</v>
      </c>
      <c r="C22" s="9">
        <v>1.89</v>
      </c>
      <c r="D22" s="10">
        <v>2.20089</v>
      </c>
      <c r="E22" s="10">
        <v>0.0225523317</v>
      </c>
      <c r="F22" s="10">
        <v>2.024747933</v>
      </c>
      <c r="G22" s="10">
        <v>0.035663508286601586</v>
      </c>
      <c r="H22" s="10">
        <v>1.9556</v>
      </c>
      <c r="I22" s="10">
        <v>0.010145606602531628</v>
      </c>
      <c r="J22" s="10">
        <v>2.4205099999999997</v>
      </c>
      <c r="K22" s="10">
        <v>0.009666488504105274</v>
      </c>
      <c r="L22" s="10">
        <v>1.9942</v>
      </c>
      <c r="M22" s="10">
        <v>0.0161850411</v>
      </c>
      <c r="N22" s="59">
        <f t="shared" si="0"/>
        <v>112.12643315343914</v>
      </c>
      <c r="O22" s="9">
        <v>0.38</v>
      </c>
      <c r="P22" s="12">
        <v>248.8</v>
      </c>
      <c r="Q22" s="12">
        <v>8.6384154926</v>
      </c>
      <c r="R22" s="12"/>
      <c r="S22" s="12"/>
      <c r="X22" s="12"/>
      <c r="Y22" s="12"/>
      <c r="Z22" s="64">
        <v>42</v>
      </c>
      <c r="AC22" s="8"/>
      <c r="AD22" s="28">
        <v>725</v>
      </c>
      <c r="AE22" s="28">
        <v>46.963342678684555</v>
      </c>
      <c r="AH22" s="12"/>
      <c r="AI22" s="12"/>
      <c r="AJ22" s="64">
        <v>13.4</v>
      </c>
      <c r="AK22" s="12">
        <v>164.4</v>
      </c>
      <c r="AL22" s="12">
        <v>17.614388058</v>
      </c>
      <c r="AN22" s="12"/>
      <c r="AQ22" s="12"/>
      <c r="AR22" s="12"/>
      <c r="AS22" s="12"/>
      <c r="AT22" s="12"/>
      <c r="AU22" s="64">
        <v>130</v>
      </c>
      <c r="AV22" s="12">
        <v>135.7</v>
      </c>
      <c r="AW22" s="12">
        <v>15.592377055</v>
      </c>
      <c r="AZ22" s="28">
        <v>174</v>
      </c>
      <c r="BA22" s="12">
        <v>11.737877907772667</v>
      </c>
      <c r="BB22" s="28">
        <v>241.2</v>
      </c>
      <c r="BC22" s="28">
        <v>24.063804077216606</v>
      </c>
      <c r="BD22" s="12">
        <v>186</v>
      </c>
      <c r="BE22" s="12">
        <v>9.6609178308</v>
      </c>
      <c r="BF22" s="64">
        <v>34.6</v>
      </c>
      <c r="BG22" s="12">
        <v>46.4</v>
      </c>
      <c r="BH22" s="12">
        <v>5.2110992656</v>
      </c>
      <c r="BI22" s="12">
        <v>37.3069955</v>
      </c>
      <c r="BJ22" s="12">
        <v>5.78587623798027</v>
      </c>
      <c r="BK22" s="12">
        <v>22.22222222222222</v>
      </c>
      <c r="BL22" s="12">
        <v>4.409585518440984</v>
      </c>
      <c r="BM22" s="12">
        <v>33.6</v>
      </c>
      <c r="BN22" s="12">
        <v>3.238655413730965</v>
      </c>
      <c r="BO22" s="12">
        <v>20</v>
      </c>
      <c r="BP22" s="12"/>
    </row>
    <row r="23" spans="1:68" ht="12.75">
      <c r="A23" s="7" t="s">
        <v>54</v>
      </c>
      <c r="B23" s="26" t="s">
        <v>40</v>
      </c>
      <c r="C23" s="9">
        <v>1.25</v>
      </c>
      <c r="D23" s="10">
        <v>2.19322</v>
      </c>
      <c r="E23" s="10">
        <v>0.0228394785</v>
      </c>
      <c r="F23" s="10">
        <v>1.273597182</v>
      </c>
      <c r="G23" s="10">
        <v>0.024712078263146173</v>
      </c>
      <c r="H23" s="10">
        <v>1.1749000000000003</v>
      </c>
      <c r="I23" s="10">
        <v>0.008999382694879089</v>
      </c>
      <c r="J23" s="10">
        <v>1.3504800000000001</v>
      </c>
      <c r="K23" s="10">
        <v>0.005097886272215592</v>
      </c>
      <c r="L23" s="10">
        <v>1.2109</v>
      </c>
      <c r="M23" s="10">
        <v>0.0177291348</v>
      </c>
      <c r="N23" s="59">
        <f t="shared" si="0"/>
        <v>115.24955491200001</v>
      </c>
      <c r="O23" s="9">
        <v>21.8</v>
      </c>
      <c r="P23" s="12">
        <v>264.9</v>
      </c>
      <c r="Q23" s="12">
        <v>9.1948052967</v>
      </c>
      <c r="R23" s="12">
        <v>75</v>
      </c>
      <c r="S23" s="12">
        <v>79.58922316774078</v>
      </c>
      <c r="X23" s="12">
        <v>20</v>
      </c>
      <c r="Y23" s="12"/>
      <c r="Z23" s="64">
        <v>57</v>
      </c>
      <c r="AC23" s="8"/>
      <c r="AD23" s="28">
        <v>913</v>
      </c>
      <c r="AE23" s="28">
        <v>45.716517802649875</v>
      </c>
      <c r="AF23" s="28">
        <v>3697.5555555555557</v>
      </c>
      <c r="AG23" s="28">
        <v>278.2463436916694</v>
      </c>
      <c r="AH23" s="12"/>
      <c r="AI23" s="12"/>
      <c r="AJ23" s="64">
        <v>10</v>
      </c>
      <c r="AN23" s="12"/>
      <c r="AQ23" s="12"/>
      <c r="AR23" s="12"/>
      <c r="AS23" s="12"/>
      <c r="AT23" s="12"/>
      <c r="AU23" s="64">
        <v>39</v>
      </c>
      <c r="AZ23" s="28">
        <v>63.75</v>
      </c>
      <c r="BA23" s="12">
        <v>5.175491695067657</v>
      </c>
      <c r="BB23" s="28">
        <v>116.8</v>
      </c>
      <c r="BC23" s="28">
        <v>27.919726200504027</v>
      </c>
      <c r="BD23" s="12">
        <v>96</v>
      </c>
      <c r="BE23" s="12">
        <v>6.9920589878</v>
      </c>
      <c r="BF23" s="64">
        <v>2950</v>
      </c>
      <c r="BG23" s="12">
        <v>2506.6</v>
      </c>
      <c r="BH23" s="12">
        <v>13.243027516</v>
      </c>
      <c r="BI23" s="12">
        <v>3109.18258</v>
      </c>
      <c r="BJ23" s="12">
        <v>24.347550662942595</v>
      </c>
      <c r="BK23" s="12">
        <v>2805</v>
      </c>
      <c r="BL23" s="12">
        <v>20.682789409984544</v>
      </c>
      <c r="BM23" s="12">
        <v>2075.9</v>
      </c>
      <c r="BN23" s="12">
        <v>24.16816087334737</v>
      </c>
      <c r="BO23" s="12">
        <v>3015</v>
      </c>
      <c r="BP23" s="12">
        <v>13.540064008</v>
      </c>
    </row>
    <row r="24" spans="1:68" ht="12.75">
      <c r="A24" s="7" t="s">
        <v>55</v>
      </c>
      <c r="B24" s="26" t="s">
        <v>40</v>
      </c>
      <c r="C24" s="9">
        <v>2.88</v>
      </c>
      <c r="D24" s="10">
        <v>3.46199</v>
      </c>
      <c r="E24" s="10">
        <v>0.0300922821</v>
      </c>
      <c r="F24" s="10">
        <v>3.1696989350000004</v>
      </c>
      <c r="G24" s="10">
        <v>0.03439981957238034</v>
      </c>
      <c r="H24" s="10">
        <v>2.9614</v>
      </c>
      <c r="I24" s="10">
        <v>0.010079682534683417</v>
      </c>
      <c r="J24" s="10">
        <v>3.7597699999999996</v>
      </c>
      <c r="K24" s="10">
        <v>0.02103177754415124</v>
      </c>
      <c r="L24" s="10">
        <v>3.0399</v>
      </c>
      <c r="M24" s="10">
        <v>0.017149344</v>
      </c>
      <c r="N24" s="59">
        <f t="shared" si="0"/>
        <v>113.83860371527778</v>
      </c>
      <c r="O24" s="9">
        <v>41.7</v>
      </c>
      <c r="P24" s="12">
        <v>302.7</v>
      </c>
      <c r="Q24" s="12">
        <v>8.5120829152</v>
      </c>
      <c r="R24" s="12"/>
      <c r="S24" s="12"/>
      <c r="T24" s="12">
        <v>33</v>
      </c>
      <c r="U24" s="12">
        <v>4.83045891539648</v>
      </c>
      <c r="X24" s="12">
        <v>39</v>
      </c>
      <c r="Y24" s="12">
        <v>3.1622776602</v>
      </c>
      <c r="Z24" s="64">
        <v>69</v>
      </c>
      <c r="AC24" s="8"/>
      <c r="AD24" s="28">
        <v>638</v>
      </c>
      <c r="AE24" s="28">
        <v>43.41018825626589</v>
      </c>
      <c r="AH24" s="12"/>
      <c r="AI24" s="12"/>
      <c r="AJ24" s="64">
        <v>10</v>
      </c>
      <c r="AK24" s="12">
        <v>158.7</v>
      </c>
      <c r="AL24" s="12">
        <v>18.481522304</v>
      </c>
      <c r="AN24" s="12"/>
      <c r="AQ24" s="12"/>
      <c r="AR24" s="12"/>
      <c r="AS24" s="12"/>
      <c r="AT24" s="12"/>
      <c r="AU24" s="64">
        <v>47</v>
      </c>
      <c r="AV24" s="12">
        <v>71.2</v>
      </c>
      <c r="AW24" s="12">
        <v>11.573917036</v>
      </c>
      <c r="AZ24" s="28">
        <v>70</v>
      </c>
      <c r="BA24" s="12">
        <v>8.164965809277259</v>
      </c>
      <c r="BB24" s="28">
        <v>181</v>
      </c>
      <c r="BC24" s="28">
        <v>20.869967789998036</v>
      </c>
      <c r="BD24" s="12">
        <v>87</v>
      </c>
      <c r="BE24" s="12">
        <v>8.2327260235</v>
      </c>
      <c r="BF24" s="64">
        <v>114</v>
      </c>
      <c r="BG24" s="12">
        <v>114.7</v>
      </c>
      <c r="BH24" s="12">
        <v>4.4484703988</v>
      </c>
      <c r="BI24" s="12">
        <v>122.226345</v>
      </c>
      <c r="BJ24" s="12">
        <v>5.6236666424471045</v>
      </c>
      <c r="BK24" s="12">
        <v>94</v>
      </c>
      <c r="BL24" s="12">
        <v>8.432740427115677</v>
      </c>
      <c r="BM24" s="12">
        <v>80.7</v>
      </c>
      <c r="BN24" s="12">
        <v>4.423422506008966</v>
      </c>
      <c r="BO24" s="12">
        <v>103</v>
      </c>
      <c r="BP24" s="12">
        <v>4.8304589154</v>
      </c>
    </row>
    <row r="25" spans="1:68" ht="25.5">
      <c r="A25" s="15" t="s">
        <v>56</v>
      </c>
      <c r="B25" s="41" t="s">
        <v>57</v>
      </c>
      <c r="C25" s="9">
        <v>5.15</v>
      </c>
      <c r="D25" s="10">
        <v>6.25778</v>
      </c>
      <c r="E25" s="10">
        <v>0.0657813685</v>
      </c>
      <c r="F25" s="10">
        <v>4.832093461</v>
      </c>
      <c r="G25" s="10">
        <v>0.03459723766135596</v>
      </c>
      <c r="H25" s="10">
        <v>5.049</v>
      </c>
      <c r="I25" s="10">
        <v>0.03255764119219942</v>
      </c>
      <c r="J25" s="10">
        <v>6.326389999999999</v>
      </c>
      <c r="K25" s="10">
        <v>0.03657195191217797</v>
      </c>
      <c r="L25" s="10">
        <v>4.492</v>
      </c>
      <c r="M25" s="10">
        <v>0.0386407959</v>
      </c>
      <c r="N25" s="59">
        <f t="shared" si="0"/>
        <v>104.68840179029125</v>
      </c>
      <c r="O25" s="9">
        <v>174</v>
      </c>
      <c r="P25" s="12">
        <v>396</v>
      </c>
      <c r="Q25" s="12">
        <v>10.445626411</v>
      </c>
      <c r="R25" s="12"/>
      <c r="S25" s="12"/>
      <c r="T25" s="12">
        <v>146</v>
      </c>
      <c r="U25" s="12">
        <v>5.163977794943219</v>
      </c>
      <c r="X25" s="12">
        <v>186</v>
      </c>
      <c r="Y25" s="12">
        <v>5.1639777949</v>
      </c>
      <c r="Z25" s="64">
        <v>46.2</v>
      </c>
      <c r="AC25" s="16"/>
      <c r="AF25" s="28">
        <v>16270</v>
      </c>
      <c r="AG25" s="28">
        <v>447.33780424989175</v>
      </c>
      <c r="AH25" s="12"/>
      <c r="AI25" s="12"/>
      <c r="AJ25" s="64">
        <v>43</v>
      </c>
      <c r="AK25" s="12">
        <v>364.33333333</v>
      </c>
      <c r="AL25" s="12">
        <v>51.524266128</v>
      </c>
      <c r="AN25" s="12"/>
      <c r="AQ25" s="12"/>
      <c r="AR25" s="12"/>
      <c r="AS25" s="12"/>
      <c r="AT25" s="12"/>
      <c r="AU25" s="64">
        <v>35</v>
      </c>
      <c r="AZ25" s="28">
        <v>157</v>
      </c>
      <c r="BA25" s="12">
        <v>22.135943621178658</v>
      </c>
      <c r="BD25" s="12">
        <v>96</v>
      </c>
      <c r="BE25" s="12">
        <v>22.211108332</v>
      </c>
      <c r="BF25" s="64">
        <v>467</v>
      </c>
      <c r="BG25" s="12">
        <v>401</v>
      </c>
      <c r="BH25" s="12">
        <v>17.69494592</v>
      </c>
      <c r="BI25" s="12">
        <v>502.965404</v>
      </c>
      <c r="BJ25" s="12">
        <v>13.127771768709959</v>
      </c>
      <c r="BK25" s="12">
        <v>441</v>
      </c>
      <c r="BL25" s="12">
        <v>14.491376746189442</v>
      </c>
      <c r="BM25" s="12">
        <v>270.5</v>
      </c>
      <c r="BN25" s="12">
        <v>5.602578771323871</v>
      </c>
      <c r="BO25" s="12">
        <v>471</v>
      </c>
      <c r="BP25" s="12">
        <v>7.3786478737</v>
      </c>
    </row>
    <row r="26" spans="1:68" ht="25.5">
      <c r="A26" s="15" t="s">
        <v>58</v>
      </c>
      <c r="B26" s="41" t="s">
        <v>199</v>
      </c>
      <c r="C26" s="9">
        <v>0.975</v>
      </c>
      <c r="D26" s="10">
        <v>0.81404</v>
      </c>
      <c r="E26" s="10">
        <v>0.0078252015</v>
      </c>
      <c r="F26" s="10">
        <v>0.712556897</v>
      </c>
      <c r="G26" s="10">
        <v>0.033726685583172794</v>
      </c>
      <c r="H26" s="10">
        <v>0.9375</v>
      </c>
      <c r="I26" s="10">
        <v>0.01581314502417386</v>
      </c>
      <c r="J26" s="10">
        <v>0.57354</v>
      </c>
      <c r="K26" s="10">
        <v>0.006941533612170216</v>
      </c>
      <c r="L26" s="10">
        <v>0.884</v>
      </c>
      <c r="M26" s="10">
        <v>0.011362707</v>
      </c>
      <c r="N26" s="59">
        <f t="shared" si="0"/>
        <v>80.44383378461539</v>
      </c>
      <c r="O26" s="9">
        <v>0.7</v>
      </c>
      <c r="P26" s="12">
        <v>251.1</v>
      </c>
      <c r="Q26" s="12">
        <v>10.999494938</v>
      </c>
      <c r="R26" s="12"/>
      <c r="S26" s="12"/>
      <c r="X26" s="12"/>
      <c r="Y26" s="12"/>
      <c r="Z26" s="64">
        <v>52</v>
      </c>
      <c r="AC26" s="16"/>
      <c r="AD26" s="28">
        <v>617</v>
      </c>
      <c r="AE26" s="28">
        <v>57.74464862170734</v>
      </c>
      <c r="AH26" s="12"/>
      <c r="AI26" s="12"/>
      <c r="AJ26" s="64">
        <v>754</v>
      </c>
      <c r="AK26" s="12">
        <v>1966.6</v>
      </c>
      <c r="AL26" s="12">
        <v>122.56807632</v>
      </c>
      <c r="AM26" s="28">
        <v>1201.8854</v>
      </c>
      <c r="AN26" s="12">
        <v>64.66241856184062</v>
      </c>
      <c r="AO26" s="42">
        <v>609</v>
      </c>
      <c r="AP26" s="12">
        <v>114.25604773684536</v>
      </c>
      <c r="AQ26" s="12">
        <v>675.4</v>
      </c>
      <c r="AR26" s="12">
        <v>105.70945505908563</v>
      </c>
      <c r="AS26" s="12">
        <v>1521</v>
      </c>
      <c r="AT26" s="12">
        <v>204.2574628</v>
      </c>
      <c r="AU26" s="64">
        <v>52</v>
      </c>
      <c r="AZ26" s="28">
        <v>400</v>
      </c>
      <c r="BA26" s="12">
        <v>35.276684147527874</v>
      </c>
      <c r="BD26" s="12">
        <v>316</v>
      </c>
      <c r="BE26" s="12">
        <v>44.271887242</v>
      </c>
      <c r="BF26" s="64">
        <v>9970</v>
      </c>
      <c r="BG26" s="12">
        <v>8472.1</v>
      </c>
      <c r="BH26" s="12">
        <v>68.732088576</v>
      </c>
      <c r="BI26" s="12">
        <v>5493.794605</v>
      </c>
      <c r="BJ26" s="12">
        <v>40.91665601492293</v>
      </c>
      <c r="BK26" s="12">
        <v>8316</v>
      </c>
      <c r="BL26" s="12">
        <v>60.955357070199845</v>
      </c>
      <c r="BM26" s="12">
        <v>4494.8</v>
      </c>
      <c r="BN26" s="12">
        <v>62.696446824715935</v>
      </c>
      <c r="BO26" s="12">
        <v>8975</v>
      </c>
      <c r="BP26" s="12">
        <v>55.427630494</v>
      </c>
    </row>
    <row r="27" spans="1:68" ht="12.75">
      <c r="A27" s="15" t="s">
        <v>59</v>
      </c>
      <c r="B27" s="41" t="s">
        <v>60</v>
      </c>
      <c r="C27" s="9">
        <v>0.7</v>
      </c>
      <c r="D27" s="10">
        <v>0.51702</v>
      </c>
      <c r="E27" s="10">
        <v>0.0079977497</v>
      </c>
      <c r="F27" s="10">
        <v>0.6193598866000001</v>
      </c>
      <c r="G27" s="10">
        <v>0.036086227911834676</v>
      </c>
      <c r="H27" s="10">
        <v>0.719</v>
      </c>
      <c r="I27" s="10">
        <v>0.006091888960832361</v>
      </c>
      <c r="J27" s="10">
        <v>0.5144200000000001</v>
      </c>
      <c r="K27" s="10">
        <v>0.0046984158086647715</v>
      </c>
      <c r="L27" s="10">
        <v>0.6717</v>
      </c>
      <c r="M27" s="10">
        <v>0.0080560536</v>
      </c>
      <c r="N27" s="59">
        <f t="shared" si="0"/>
        <v>86.89999676000001</v>
      </c>
      <c r="O27" s="9">
        <v>0.5</v>
      </c>
      <c r="P27" s="12">
        <v>287.7</v>
      </c>
      <c r="Q27" s="12">
        <v>10.165846961</v>
      </c>
      <c r="R27" s="12"/>
      <c r="S27" s="12"/>
      <c r="X27" s="12"/>
      <c r="Y27" s="12"/>
      <c r="Z27" s="64">
        <v>21.7</v>
      </c>
      <c r="AC27" s="16"/>
      <c r="AD27" s="28">
        <v>529</v>
      </c>
      <c r="AE27" s="28">
        <v>29.981475762358478</v>
      </c>
      <c r="AH27" s="12"/>
      <c r="AI27" s="12"/>
      <c r="AJ27" s="64">
        <v>2077</v>
      </c>
      <c r="AK27" s="12">
        <v>2513.6</v>
      </c>
      <c r="AL27" s="12">
        <v>59.371148998</v>
      </c>
      <c r="AM27" s="28">
        <v>2109.3566</v>
      </c>
      <c r="AN27" s="12">
        <v>38.85791986255101</v>
      </c>
      <c r="AO27" s="42">
        <v>2022</v>
      </c>
      <c r="AP27" s="12">
        <v>31.902629637347637</v>
      </c>
      <c r="AQ27" s="12">
        <v>1333</v>
      </c>
      <c r="AR27" s="12">
        <v>54.02262900345046</v>
      </c>
      <c r="AS27" s="12">
        <v>4450</v>
      </c>
      <c r="AT27" s="12">
        <v>120.55427547</v>
      </c>
      <c r="AU27" s="64">
        <v>61</v>
      </c>
      <c r="AX27" s="50"/>
      <c r="AY27" s="50"/>
      <c r="AZ27" s="28">
        <v>113</v>
      </c>
      <c r="BA27" s="12">
        <v>23.118054512532936</v>
      </c>
      <c r="BB27" s="28">
        <v>112.6</v>
      </c>
      <c r="BC27" s="28">
        <v>21.654868582684436</v>
      </c>
      <c r="BD27" s="12"/>
      <c r="BE27" s="12"/>
      <c r="BF27" s="64" t="s">
        <v>115</v>
      </c>
      <c r="BG27" s="12">
        <v>81071.2</v>
      </c>
      <c r="BH27" s="12">
        <v>565.18193728</v>
      </c>
      <c r="BI27" s="12">
        <v>70004.53995</v>
      </c>
      <c r="BJ27" s="12">
        <v>180.80173852154604</v>
      </c>
      <c r="BK27" s="12">
        <v>76591</v>
      </c>
      <c r="BL27" s="12">
        <v>326.57992045507604</v>
      </c>
      <c r="BM27" s="12">
        <v>49822.2</v>
      </c>
      <c r="BN27" s="12">
        <v>290.071562051696</v>
      </c>
      <c r="BO27" s="12">
        <v>82750</v>
      </c>
      <c r="BP27" s="12">
        <v>339.54217542</v>
      </c>
    </row>
    <row r="28" spans="1:68" ht="12.75">
      <c r="A28" s="15" t="s">
        <v>61</v>
      </c>
      <c r="B28" s="41" t="s">
        <v>62</v>
      </c>
      <c r="C28" s="9">
        <v>1.095</v>
      </c>
      <c r="D28" s="10">
        <v>1.07905</v>
      </c>
      <c r="E28" s="10">
        <v>0.0151453146</v>
      </c>
      <c r="F28" s="10">
        <v>0.8940909510000001</v>
      </c>
      <c r="G28" s="10">
        <v>0.030592393925652696</v>
      </c>
      <c r="H28" s="10">
        <v>1.0372</v>
      </c>
      <c r="I28" s="10">
        <v>0.009366607354497835</v>
      </c>
      <c r="J28" s="10">
        <v>0.8069599999999999</v>
      </c>
      <c r="K28" s="10">
        <v>0.005186778062214217</v>
      </c>
      <c r="L28" s="10">
        <v>0.9779</v>
      </c>
      <c r="M28" s="10">
        <v>0.0149104736</v>
      </c>
      <c r="N28" s="59">
        <f t="shared" si="0"/>
        <v>87.58357901369862</v>
      </c>
      <c r="O28" s="9">
        <v>0.7</v>
      </c>
      <c r="P28" s="12">
        <v>265.8</v>
      </c>
      <c r="Q28" s="12">
        <v>10.184956226</v>
      </c>
      <c r="R28" s="12"/>
      <c r="S28" s="12"/>
      <c r="X28" s="12"/>
      <c r="Y28" s="12"/>
      <c r="Z28" s="64">
        <v>8.5</v>
      </c>
      <c r="AC28" s="16"/>
      <c r="AD28" s="28">
        <v>2010</v>
      </c>
      <c r="AE28" s="28">
        <v>121.56388352540314</v>
      </c>
      <c r="AH28" s="12">
        <v>1191</v>
      </c>
      <c r="AI28" s="12">
        <v>19.1195072</v>
      </c>
      <c r="AJ28" s="64">
        <v>1215</v>
      </c>
      <c r="AK28" s="12">
        <v>2229.6</v>
      </c>
      <c r="AL28" s="12">
        <v>115.46254804</v>
      </c>
      <c r="AM28" s="28">
        <v>1666.6339999999996</v>
      </c>
      <c r="AN28" s="12">
        <v>107.40420055100263</v>
      </c>
      <c r="AO28" s="42">
        <v>1212</v>
      </c>
      <c r="AP28" s="12">
        <v>69.08931417616863</v>
      </c>
      <c r="AQ28" s="12">
        <v>779.9</v>
      </c>
      <c r="AR28" s="12">
        <v>57.68583496453489</v>
      </c>
      <c r="AS28" s="12">
        <v>2563</v>
      </c>
      <c r="AT28" s="12">
        <v>181.90656943</v>
      </c>
      <c r="AU28" s="64">
        <v>1283</v>
      </c>
      <c r="AV28" s="12">
        <v>1214.1</v>
      </c>
      <c r="AW28" s="12">
        <v>50.718066034</v>
      </c>
      <c r="AX28" s="12">
        <v>901.094034</v>
      </c>
      <c r="AY28" s="12">
        <v>66.49639368008202</v>
      </c>
      <c r="AZ28" s="28">
        <v>1402</v>
      </c>
      <c r="BA28" s="12">
        <v>28.596814119369522</v>
      </c>
      <c r="BB28" s="28">
        <v>664.8</v>
      </c>
      <c r="BC28" s="28">
        <v>19.881873374732297</v>
      </c>
      <c r="BD28" s="12">
        <v>1391</v>
      </c>
      <c r="BE28" s="12">
        <v>36.040101122</v>
      </c>
      <c r="BF28" s="64">
        <v>2974</v>
      </c>
      <c r="BG28" s="12">
        <v>2709.3</v>
      </c>
      <c r="BH28" s="12">
        <v>53.785685828</v>
      </c>
      <c r="BI28" s="12">
        <v>2244.011785</v>
      </c>
      <c r="BJ28" s="12">
        <v>35.61699782461102</v>
      </c>
      <c r="BK28" s="12">
        <v>2667</v>
      </c>
      <c r="BL28" s="12">
        <v>49.001133773731354</v>
      </c>
      <c r="BM28" s="12">
        <v>1598.1</v>
      </c>
      <c r="BN28" s="12">
        <v>35.252895862136846</v>
      </c>
      <c r="BO28" s="12">
        <v>2889</v>
      </c>
      <c r="BP28" s="12">
        <v>37.549966711</v>
      </c>
    </row>
    <row r="29" spans="1:68" ht="12.75">
      <c r="A29" s="7" t="s">
        <v>63</v>
      </c>
      <c r="B29" s="26" t="s">
        <v>64</v>
      </c>
      <c r="C29" s="9">
        <v>0.37164452000000003</v>
      </c>
      <c r="D29" s="10">
        <v>0.36055</v>
      </c>
      <c r="E29" s="10">
        <v>0.0072705265</v>
      </c>
      <c r="F29" s="10">
        <v>0.3953725932</v>
      </c>
      <c r="G29" s="10">
        <v>0.01330188936657142</v>
      </c>
      <c r="H29" s="10">
        <v>0.36719999999999997</v>
      </c>
      <c r="I29" s="10">
        <v>0.0032930904093942614</v>
      </c>
      <c r="J29" s="10">
        <v>0.27473999999999993</v>
      </c>
      <c r="K29" s="10">
        <v>0.002744367970144584</v>
      </c>
      <c r="L29" s="10">
        <v>0.3691</v>
      </c>
      <c r="M29" s="10">
        <v>0.0080201136</v>
      </c>
      <c r="N29" s="59">
        <f t="shared" si="0"/>
        <v>95.08885497356451</v>
      </c>
      <c r="O29" s="70">
        <v>0.02</v>
      </c>
      <c r="P29" s="12">
        <v>274.7</v>
      </c>
      <c r="Q29" s="12">
        <v>7.196449742</v>
      </c>
      <c r="R29" s="12"/>
      <c r="S29" s="12"/>
      <c r="X29" s="12"/>
      <c r="Y29" s="12"/>
      <c r="Z29" s="66">
        <v>0.2</v>
      </c>
      <c r="AC29" s="8">
        <v>80</v>
      </c>
      <c r="AD29" s="28">
        <v>898</v>
      </c>
      <c r="AE29" s="28">
        <v>52.451035367389196</v>
      </c>
      <c r="AH29" s="12"/>
      <c r="AI29" s="12"/>
      <c r="AJ29" s="66">
        <v>112</v>
      </c>
      <c r="AK29" s="12">
        <v>348.5</v>
      </c>
      <c r="AL29" s="12">
        <v>21.854315618</v>
      </c>
      <c r="AM29" s="28">
        <v>426.9373</v>
      </c>
      <c r="AN29" s="12">
        <v>28.764757085673036</v>
      </c>
      <c r="AQ29" s="12">
        <v>168.6</v>
      </c>
      <c r="AR29" s="12">
        <v>18.09972375479803</v>
      </c>
      <c r="AS29" s="12"/>
      <c r="AT29" s="12"/>
      <c r="AU29" s="66">
        <v>2730</v>
      </c>
      <c r="AV29" s="12">
        <v>1781.9</v>
      </c>
      <c r="AW29" s="12">
        <v>24.080651523</v>
      </c>
      <c r="AX29" s="12">
        <v>2778.5443219999993</v>
      </c>
      <c r="AY29" s="12">
        <v>71.79232179427007</v>
      </c>
      <c r="AZ29" s="28">
        <v>2332</v>
      </c>
      <c r="BA29" s="12">
        <v>17.511900715418168</v>
      </c>
      <c r="BB29" s="28">
        <v>1501.6</v>
      </c>
      <c r="BC29" s="28">
        <v>29.25064101861704</v>
      </c>
      <c r="BD29" s="12">
        <v>2515</v>
      </c>
      <c r="BE29" s="12">
        <v>14.337208778</v>
      </c>
      <c r="BF29" s="66">
        <v>10</v>
      </c>
      <c r="BG29" s="12">
        <v>46.6</v>
      </c>
      <c r="BH29" s="12">
        <v>5.7580861018</v>
      </c>
      <c r="BI29" s="12"/>
      <c r="BJ29" s="12"/>
      <c r="BM29" s="12">
        <v>25.6</v>
      </c>
      <c r="BN29" s="12">
        <v>2.073644135332772</v>
      </c>
      <c r="BO29" s="12"/>
      <c r="BP29" s="12"/>
    </row>
    <row r="30" spans="1:68" ht="25.5">
      <c r="A30" s="7" t="s">
        <v>65</v>
      </c>
      <c r="B30" s="26" t="s">
        <v>66</v>
      </c>
      <c r="C30" s="9">
        <v>2.5</v>
      </c>
      <c r="D30" s="10">
        <v>2.08641</v>
      </c>
      <c r="E30" s="10">
        <v>0.0204571884</v>
      </c>
      <c r="F30" s="10">
        <v>2.3413604759999997</v>
      </c>
      <c r="G30" s="10">
        <v>0.041701100431052636</v>
      </c>
      <c r="H30" s="10">
        <v>2.0988</v>
      </c>
      <c r="I30" s="10">
        <v>0.0163964765862805</v>
      </c>
      <c r="J30" s="10">
        <v>1.9929555555555558</v>
      </c>
      <c r="K30" s="10">
        <v>0.012723807518890648</v>
      </c>
      <c r="L30" s="10">
        <v>1.8997</v>
      </c>
      <c r="M30" s="10">
        <v>0.012525973</v>
      </c>
      <c r="N30" s="59">
        <f t="shared" si="0"/>
        <v>83.35380825244445</v>
      </c>
      <c r="O30" s="70">
        <v>0.5</v>
      </c>
      <c r="P30" s="12">
        <v>234.4</v>
      </c>
      <c r="Q30" s="12">
        <v>11.393955513</v>
      </c>
      <c r="R30" s="12"/>
      <c r="S30" s="12"/>
      <c r="X30" s="12"/>
      <c r="Y30" s="12"/>
      <c r="Z30" s="66">
        <v>533</v>
      </c>
      <c r="AA30" s="28">
        <v>1420</v>
      </c>
      <c r="AB30" s="28">
        <v>193.39079605813737</v>
      </c>
      <c r="AD30" s="28">
        <v>1234</v>
      </c>
      <c r="AE30" s="28">
        <v>67.8560567999972</v>
      </c>
      <c r="AH30" s="12">
        <v>53.75</v>
      </c>
      <c r="AI30" s="12">
        <v>5.1754916951</v>
      </c>
      <c r="AJ30" s="66">
        <v>24.7</v>
      </c>
      <c r="AN30" s="12"/>
      <c r="AQ30" s="12"/>
      <c r="AR30" s="12"/>
      <c r="AS30" s="12"/>
      <c r="AT30" s="12"/>
      <c r="AU30" s="66">
        <v>68.80673333333333</v>
      </c>
      <c r="AV30" s="12">
        <v>164</v>
      </c>
      <c r="AW30" s="12">
        <v>14.267289706</v>
      </c>
      <c r="AZ30" s="28">
        <v>189</v>
      </c>
      <c r="BA30" s="12">
        <v>39.00142447541001</v>
      </c>
      <c r="BB30" s="28">
        <v>243.4</v>
      </c>
      <c r="BC30" s="28">
        <v>24.322828782853367</v>
      </c>
      <c r="BD30" s="12">
        <v>180</v>
      </c>
      <c r="BE30" s="12">
        <v>9.4280904158</v>
      </c>
      <c r="BF30" s="66">
        <v>43</v>
      </c>
      <c r="BG30" s="12">
        <v>70.7</v>
      </c>
      <c r="BH30" s="12">
        <v>4.1109609582</v>
      </c>
      <c r="BI30" s="12">
        <v>52.88486300000001</v>
      </c>
      <c r="BJ30" s="12">
        <v>18.9525471639993</v>
      </c>
      <c r="BK30" s="12">
        <v>62</v>
      </c>
      <c r="BL30" s="12">
        <v>9.189365834726814</v>
      </c>
      <c r="BM30" s="12">
        <v>42.7</v>
      </c>
      <c r="BN30" s="12">
        <v>5.716448003592595</v>
      </c>
      <c r="BO30" s="12">
        <v>56</v>
      </c>
      <c r="BP30" s="12">
        <v>5.1639777949</v>
      </c>
    </row>
    <row r="31" spans="1:68" ht="25.5">
      <c r="A31" s="7" t="s">
        <v>67</v>
      </c>
      <c r="B31" s="26" t="s">
        <v>66</v>
      </c>
      <c r="C31" s="9">
        <v>2.28</v>
      </c>
      <c r="D31" s="10">
        <v>3.43473</v>
      </c>
      <c r="E31" s="10">
        <v>0.0336460349</v>
      </c>
      <c r="F31" s="10">
        <v>3.915846779</v>
      </c>
      <c r="G31" s="10">
        <v>0.04758117397190934</v>
      </c>
      <c r="H31" s="10">
        <v>3.003</v>
      </c>
      <c r="I31" s="10">
        <v>0.012110601416389928</v>
      </c>
      <c r="J31" s="10">
        <v>4.473949999999999</v>
      </c>
      <c r="K31" s="10">
        <v>0.008497744798866783</v>
      </c>
      <c r="L31" s="10">
        <v>2.5655</v>
      </c>
      <c r="M31" s="10">
        <v>0.0102875329</v>
      </c>
      <c r="N31" s="59">
        <f t="shared" si="0"/>
        <v>152.57041034210528</v>
      </c>
      <c r="O31" s="70">
        <v>1.9</v>
      </c>
      <c r="P31" s="12">
        <v>86.5</v>
      </c>
      <c r="Q31" s="12">
        <v>5.8166427889</v>
      </c>
      <c r="R31" s="12"/>
      <c r="S31" s="12"/>
      <c r="X31" s="12"/>
      <c r="Y31" s="12"/>
      <c r="Z31" s="66">
        <v>211</v>
      </c>
      <c r="AA31" s="28">
        <v>112.8</v>
      </c>
      <c r="AB31" s="28">
        <v>111.73659502001425</v>
      </c>
      <c r="AD31" s="28">
        <v>1013</v>
      </c>
      <c r="AE31" s="28">
        <v>64.29964575675704</v>
      </c>
      <c r="AH31" s="12">
        <v>235</v>
      </c>
      <c r="AI31" s="12">
        <v>8.498365856</v>
      </c>
      <c r="AJ31" s="66">
        <v>24</v>
      </c>
      <c r="AK31" s="12">
        <v>206.1</v>
      </c>
      <c r="AL31" s="12">
        <v>24.342235814</v>
      </c>
      <c r="AN31" s="12"/>
      <c r="AQ31" s="12"/>
      <c r="AR31" s="12"/>
      <c r="AS31" s="12"/>
      <c r="AT31" s="12"/>
      <c r="AU31" s="66">
        <v>30</v>
      </c>
      <c r="AV31" s="12">
        <v>105.3</v>
      </c>
      <c r="AW31" s="12">
        <v>11.035800328</v>
      </c>
      <c r="AZ31" s="28">
        <v>90</v>
      </c>
      <c r="BA31" s="12">
        <v>10.540925533894594</v>
      </c>
      <c r="BB31" s="28">
        <v>229.7</v>
      </c>
      <c r="BC31" s="28">
        <v>19.776810213536013</v>
      </c>
      <c r="BD31" s="12">
        <v>79</v>
      </c>
      <c r="BE31" s="12">
        <v>13.703203194</v>
      </c>
      <c r="BF31" s="66">
        <v>200</v>
      </c>
      <c r="BG31" s="12">
        <v>254.2</v>
      </c>
      <c r="BH31" s="12">
        <v>8.4564242509</v>
      </c>
      <c r="BI31" s="12">
        <v>309.0009820000001</v>
      </c>
      <c r="BJ31" s="12">
        <v>7.2124331496371274</v>
      </c>
      <c r="BK31" s="12">
        <v>217</v>
      </c>
      <c r="BL31" s="12">
        <v>4.830458915396467</v>
      </c>
      <c r="BM31" s="12">
        <v>242.8</v>
      </c>
      <c r="BN31" s="12">
        <v>6.892830413633511</v>
      </c>
      <c r="BO31" s="12">
        <v>213</v>
      </c>
      <c r="BP31" s="12">
        <v>4.8304589154</v>
      </c>
    </row>
    <row r="32" spans="1:68" ht="25.5">
      <c r="A32" s="7" t="s">
        <v>68</v>
      </c>
      <c r="B32" s="26" t="s">
        <v>66</v>
      </c>
      <c r="C32" s="9">
        <v>3.08</v>
      </c>
      <c r="D32" s="10">
        <v>2.449</v>
      </c>
      <c r="E32" s="10">
        <v>0.02830053</v>
      </c>
      <c r="F32" s="10">
        <v>3.0238999310000003</v>
      </c>
      <c r="G32" s="10">
        <v>0.052460113648110984</v>
      </c>
      <c r="H32" s="10">
        <v>2.3865000000000003</v>
      </c>
      <c r="I32" s="10">
        <v>0.016473885057535435</v>
      </c>
      <c r="J32" s="10">
        <v>2.36039</v>
      </c>
      <c r="K32" s="10">
        <v>0.015341841842201023</v>
      </c>
      <c r="L32" s="10">
        <v>2.076</v>
      </c>
      <c r="M32" s="10">
        <v>0.0139522997</v>
      </c>
      <c r="N32" s="59">
        <f t="shared" si="0"/>
        <v>79.84279175974027</v>
      </c>
      <c r="O32" s="70">
        <v>0.9</v>
      </c>
      <c r="P32" s="12">
        <v>238.7</v>
      </c>
      <c r="Q32" s="12">
        <v>7.7610136795</v>
      </c>
      <c r="R32" s="12"/>
      <c r="S32" s="12"/>
      <c r="X32" s="12"/>
      <c r="Y32" s="12"/>
      <c r="Z32" s="66">
        <v>152</v>
      </c>
      <c r="AD32" s="28">
        <v>1137</v>
      </c>
      <c r="AE32" s="28">
        <v>54.375239463074244</v>
      </c>
      <c r="AH32" s="12"/>
      <c r="AI32" s="12"/>
      <c r="AJ32" s="66">
        <v>19.9</v>
      </c>
      <c r="AN32" s="12"/>
      <c r="AQ32" s="12"/>
      <c r="AR32" s="12"/>
      <c r="AS32" s="12"/>
      <c r="AT32" s="12"/>
      <c r="AU32" s="66">
        <v>52.14006666666666</v>
      </c>
      <c r="AV32" s="12">
        <v>57.285714286</v>
      </c>
      <c r="AW32" s="12">
        <v>13.212548148</v>
      </c>
      <c r="AZ32" s="28">
        <v>117</v>
      </c>
      <c r="BA32" s="12">
        <v>15.670212364724213</v>
      </c>
      <c r="BB32" s="28">
        <v>147.1</v>
      </c>
      <c r="BC32" s="28">
        <v>17.41933791317378</v>
      </c>
      <c r="BD32" s="12">
        <v>129</v>
      </c>
      <c r="BE32" s="12">
        <v>14.491376746</v>
      </c>
      <c r="BF32" s="66">
        <v>11</v>
      </c>
      <c r="BG32" s="12">
        <v>27.888888889</v>
      </c>
      <c r="BH32" s="12">
        <v>4.4001262608</v>
      </c>
      <c r="BI32" s="12">
        <v>38.585179499999995</v>
      </c>
      <c r="BJ32" s="12">
        <v>14.010157808357091</v>
      </c>
      <c r="BM32" s="12"/>
      <c r="BN32" s="12"/>
      <c r="BO32" s="12">
        <v>33</v>
      </c>
      <c r="BP32" s="12">
        <v>4.8304589154</v>
      </c>
    </row>
    <row r="33" spans="1:68" ht="12.75">
      <c r="A33" s="7" t="s">
        <v>69</v>
      </c>
      <c r="B33" s="26" t="s">
        <v>70</v>
      </c>
      <c r="C33" s="9">
        <v>0.82190615</v>
      </c>
      <c r="D33" s="10">
        <v>0.63726</v>
      </c>
      <c r="E33" s="10">
        <v>0.0089591914</v>
      </c>
      <c r="F33" s="10">
        <v>0.844776582</v>
      </c>
      <c r="G33" s="10">
        <v>0.018080664048000017</v>
      </c>
      <c r="H33" s="10">
        <v>0.7612000000000001</v>
      </c>
      <c r="I33" s="10">
        <v>0.00695701085237044</v>
      </c>
      <c r="J33" s="10">
        <v>0.8616499999999998</v>
      </c>
      <c r="K33" s="10">
        <v>0.007364667903804844</v>
      </c>
      <c r="L33" s="10">
        <v>0.7416</v>
      </c>
      <c r="M33" s="10">
        <v>0.0750987498</v>
      </c>
      <c r="N33" s="59">
        <f t="shared" si="0"/>
        <v>93.59916778819579</v>
      </c>
      <c r="O33" s="70">
        <v>0.065</v>
      </c>
      <c r="P33" s="12">
        <v>261.9</v>
      </c>
      <c r="Q33" s="12">
        <v>6.0083275543</v>
      </c>
      <c r="R33" s="12"/>
      <c r="S33" s="12"/>
      <c r="X33" s="12"/>
      <c r="Y33" s="12"/>
      <c r="Z33" s="66">
        <v>47</v>
      </c>
      <c r="AC33" s="19">
        <v>510</v>
      </c>
      <c r="AD33" s="28">
        <v>1117</v>
      </c>
      <c r="AE33" s="28">
        <v>53.55163655555055</v>
      </c>
      <c r="AH33" s="12"/>
      <c r="AI33" s="12"/>
      <c r="AJ33" s="66">
        <v>2</v>
      </c>
      <c r="AK33" s="12">
        <v>99.5</v>
      </c>
      <c r="AL33" s="12">
        <v>8.298020418</v>
      </c>
      <c r="AN33" s="12"/>
      <c r="AQ33" s="12"/>
      <c r="AR33" s="12"/>
      <c r="AS33" s="12"/>
      <c r="AT33" s="12"/>
      <c r="AU33" s="66">
        <v>3.7</v>
      </c>
      <c r="AV33" s="12">
        <v>67</v>
      </c>
      <c r="AW33" s="12">
        <v>12.549900398</v>
      </c>
      <c r="BB33" s="28">
        <v>160.4</v>
      </c>
      <c r="BC33" s="28">
        <v>16.269945024833707</v>
      </c>
      <c r="BD33" s="12">
        <v>35</v>
      </c>
      <c r="BE33" s="12">
        <v>7.0710678119</v>
      </c>
      <c r="BF33" s="66">
        <v>11.6</v>
      </c>
      <c r="BG33" s="12">
        <v>24.888888889</v>
      </c>
      <c r="BH33" s="12">
        <v>3.0184617127</v>
      </c>
      <c r="BI33" s="12">
        <v>11.823202000000002</v>
      </c>
      <c r="BJ33" s="12">
        <v>8.21446637392371</v>
      </c>
      <c r="BM33" s="12"/>
      <c r="BN33" s="12"/>
      <c r="BO33" s="12"/>
      <c r="BP33" s="12"/>
    </row>
    <row r="34" spans="1:68" ht="12.75">
      <c r="A34" s="7" t="s">
        <v>72</v>
      </c>
      <c r="B34" s="26" t="s">
        <v>76</v>
      </c>
      <c r="C34" s="9">
        <v>1.87251662</v>
      </c>
      <c r="D34" s="10">
        <v>2.1213</v>
      </c>
      <c r="E34" s="10">
        <v>0.0198606255</v>
      </c>
      <c r="F34" s="10">
        <v>2.1462471029999994</v>
      </c>
      <c r="G34" s="10">
        <v>0.0319712776035199</v>
      </c>
      <c r="H34" s="10">
        <v>1.9078</v>
      </c>
      <c r="I34" s="10">
        <v>0.011113555286725816</v>
      </c>
      <c r="J34" s="10">
        <v>2.26769</v>
      </c>
      <c r="K34" s="10">
        <v>0.01081248763647338</v>
      </c>
      <c r="L34" s="10">
        <v>1.9886</v>
      </c>
      <c r="M34" s="10">
        <v>0.071552933</v>
      </c>
      <c r="N34" s="59">
        <f t="shared" si="0"/>
        <v>111.41836597423632</v>
      </c>
      <c r="O34" s="9">
        <v>0.14</v>
      </c>
      <c r="P34" s="12">
        <v>266.4</v>
      </c>
      <c r="Q34" s="12">
        <v>8.0443216688</v>
      </c>
      <c r="R34" s="12"/>
      <c r="S34" s="12"/>
      <c r="X34" s="12"/>
      <c r="Y34" s="12"/>
      <c r="Z34" s="64">
        <v>62</v>
      </c>
      <c r="AC34" s="14">
        <v>51</v>
      </c>
      <c r="AD34" s="28">
        <v>545</v>
      </c>
      <c r="AE34" s="28">
        <v>34.721111093332766</v>
      </c>
      <c r="AH34" s="12"/>
      <c r="AI34" s="12"/>
      <c r="AJ34" s="64">
        <v>11</v>
      </c>
      <c r="AK34" s="12">
        <v>206.5</v>
      </c>
      <c r="AL34" s="12">
        <v>10.511898021</v>
      </c>
      <c r="AN34" s="12"/>
      <c r="AQ34" s="12">
        <v>112</v>
      </c>
      <c r="AR34" s="12">
        <v>10.99090533122727</v>
      </c>
      <c r="AS34" s="12"/>
      <c r="AT34" s="12"/>
      <c r="AU34" s="64">
        <v>68</v>
      </c>
      <c r="AV34" s="12">
        <v>89.5</v>
      </c>
      <c r="AW34" s="12">
        <v>13.566707617</v>
      </c>
      <c r="AZ34" s="28">
        <v>107</v>
      </c>
      <c r="BA34" s="12">
        <v>8.232726023485645</v>
      </c>
      <c r="BB34" s="28">
        <v>223.7</v>
      </c>
      <c r="BC34" s="28">
        <v>35.73684684219107</v>
      </c>
      <c r="BD34" s="12">
        <v>110</v>
      </c>
      <c r="BE34" s="12">
        <v>14.90711985</v>
      </c>
      <c r="BF34" s="64">
        <v>29</v>
      </c>
      <c r="BG34" s="12">
        <v>38.2</v>
      </c>
      <c r="BH34" s="12">
        <v>4.2895221179</v>
      </c>
      <c r="BI34" s="12">
        <v>36.987449500000004</v>
      </c>
      <c r="BJ34" s="12">
        <v>4.582171535702533</v>
      </c>
      <c r="BM34" s="12">
        <v>27.7</v>
      </c>
      <c r="BN34" s="12">
        <v>3.400980250849257</v>
      </c>
      <c r="BO34" s="12">
        <v>21</v>
      </c>
      <c r="BP34" s="12">
        <v>3.1622776602</v>
      </c>
    </row>
    <row r="35" spans="1:68" ht="25.5">
      <c r="A35" s="7" t="s">
        <v>73</v>
      </c>
      <c r="B35" s="26" t="s">
        <v>74</v>
      </c>
      <c r="C35" s="9">
        <v>1.0005814</v>
      </c>
      <c r="D35" s="10">
        <v>1.00764</v>
      </c>
      <c r="E35" s="10">
        <v>0.0105974001</v>
      </c>
      <c r="F35" s="10">
        <v>1.104213045</v>
      </c>
      <c r="G35" s="10">
        <v>0.015892167747158598</v>
      </c>
      <c r="H35" s="10">
        <v>1.0499</v>
      </c>
      <c r="I35" s="10">
        <v>0.008478076301719492</v>
      </c>
      <c r="J35" s="10">
        <v>1.0810300000000002</v>
      </c>
      <c r="K35" s="10">
        <v>0.006979820118662743</v>
      </c>
      <c r="L35" s="10">
        <v>1.0754</v>
      </c>
      <c r="M35" s="10">
        <v>0.0071678294</v>
      </c>
      <c r="N35" s="59">
        <f t="shared" si="0"/>
        <v>106.30185700034001</v>
      </c>
      <c r="O35" s="70">
        <v>0.08</v>
      </c>
      <c r="P35" s="12">
        <v>285.2</v>
      </c>
      <c r="Q35" s="12">
        <v>7.5247738984</v>
      </c>
      <c r="R35" s="12"/>
      <c r="S35" s="12"/>
      <c r="X35" s="12"/>
      <c r="Y35" s="12"/>
      <c r="Z35" s="66">
        <v>93</v>
      </c>
      <c r="AC35" s="11">
        <v>32</v>
      </c>
      <c r="AD35" s="28">
        <v>535</v>
      </c>
      <c r="AE35" s="28">
        <v>35.039660069381064</v>
      </c>
      <c r="AH35" s="12"/>
      <c r="AI35" s="12"/>
      <c r="AJ35" s="66">
        <v>17.9</v>
      </c>
      <c r="AK35" s="12">
        <v>239.8</v>
      </c>
      <c r="AL35" s="12">
        <v>31.867085074</v>
      </c>
      <c r="AN35" s="12"/>
      <c r="AQ35" s="12">
        <v>143</v>
      </c>
      <c r="AR35" s="12">
        <v>26.884940022250365</v>
      </c>
      <c r="AS35" s="12"/>
      <c r="AT35" s="12"/>
      <c r="AU35" s="66">
        <v>64</v>
      </c>
      <c r="AV35" s="12">
        <v>84.2</v>
      </c>
      <c r="AW35" s="12">
        <v>18.60585332</v>
      </c>
      <c r="AZ35" s="28">
        <v>104</v>
      </c>
      <c r="BA35" s="12">
        <v>12.649110640673518</v>
      </c>
      <c r="BB35" s="28">
        <v>232.4</v>
      </c>
      <c r="BC35" s="28">
        <v>29.89314302645341</v>
      </c>
      <c r="BD35" s="12">
        <v>106</v>
      </c>
      <c r="BE35" s="12">
        <v>9.6609178308</v>
      </c>
      <c r="BF35" s="66">
        <v>30</v>
      </c>
      <c r="BG35" s="12">
        <v>44.2</v>
      </c>
      <c r="BH35" s="12">
        <v>2.8982753492</v>
      </c>
      <c r="BI35" s="12">
        <v>32.274146</v>
      </c>
      <c r="BJ35" s="12">
        <v>4.111547055588145</v>
      </c>
      <c r="BK35" s="12">
        <v>27.77777777777778</v>
      </c>
      <c r="BL35" s="12">
        <v>4.409585518440984</v>
      </c>
      <c r="BM35" s="12">
        <v>28.4</v>
      </c>
      <c r="BN35" s="12">
        <v>2.11869981094276</v>
      </c>
      <c r="BO35" s="12">
        <v>21.111111111</v>
      </c>
      <c r="BP35" s="12">
        <v>3.3333333333</v>
      </c>
    </row>
    <row r="36" spans="1:68" ht="12.75">
      <c r="A36" s="7" t="s">
        <v>75</v>
      </c>
      <c r="B36" s="26" t="s">
        <v>76</v>
      </c>
      <c r="C36" s="9">
        <v>5.989194380000001</v>
      </c>
      <c r="D36" s="10">
        <v>7.06659</v>
      </c>
      <c r="E36" s="10">
        <v>0.0408733668</v>
      </c>
      <c r="F36" s="10">
        <v>9.033820639999998</v>
      </c>
      <c r="G36" s="10">
        <v>0.060268880160000426</v>
      </c>
      <c r="H36" s="10">
        <v>6.727199999999999</v>
      </c>
      <c r="I36" s="10">
        <v>0.020815592446262104</v>
      </c>
      <c r="J36" s="10">
        <v>8.094610000000001</v>
      </c>
      <c r="K36" s="10">
        <v>0.032738134406903034</v>
      </c>
      <c r="L36" s="10">
        <v>6.0004</v>
      </c>
      <c r="M36" s="10">
        <v>0.0475258994</v>
      </c>
      <c r="N36" s="59">
        <f t="shared" si="0"/>
        <v>123.297453037415</v>
      </c>
      <c r="O36" s="70">
        <v>1.3433333333333335</v>
      </c>
      <c r="P36" s="12">
        <v>162.7</v>
      </c>
      <c r="Q36" s="12">
        <v>9.0437209648</v>
      </c>
      <c r="R36" s="12">
        <v>98.5</v>
      </c>
      <c r="S36" s="12">
        <v>103.90193025690674</v>
      </c>
      <c r="X36" s="12"/>
      <c r="Y36" s="12"/>
      <c r="Z36" s="66">
        <v>36</v>
      </c>
      <c r="AC36" s="19" t="s">
        <v>116</v>
      </c>
      <c r="AD36" s="28">
        <v>376</v>
      </c>
      <c r="AE36" s="28">
        <v>28.751811537130433</v>
      </c>
      <c r="AH36" s="12"/>
      <c r="AI36" s="12"/>
      <c r="AJ36" s="66">
        <v>11.8</v>
      </c>
      <c r="AK36" s="12">
        <v>131.22222222</v>
      </c>
      <c r="AL36" s="12">
        <v>22.470968925</v>
      </c>
      <c r="AN36" s="12"/>
      <c r="AQ36" s="12"/>
      <c r="AR36" s="12"/>
      <c r="AS36" s="12"/>
      <c r="AT36" s="12"/>
      <c r="AU36" s="66">
        <v>30</v>
      </c>
      <c r="AV36" s="12">
        <v>57.1</v>
      </c>
      <c r="AW36" s="12">
        <v>8.9498603341</v>
      </c>
      <c r="AZ36" s="28">
        <v>51</v>
      </c>
      <c r="BA36" s="12">
        <v>7.378647873726219</v>
      </c>
      <c r="BB36" s="28">
        <v>116.4</v>
      </c>
      <c r="BC36" s="28">
        <v>24.94972723075122</v>
      </c>
      <c r="BD36" s="12">
        <v>53</v>
      </c>
      <c r="BE36" s="12">
        <v>8.2327260235</v>
      </c>
      <c r="BF36" s="66">
        <v>66</v>
      </c>
      <c r="BG36" s="12">
        <v>69.6</v>
      </c>
      <c r="BH36" s="12">
        <v>3.9214509786</v>
      </c>
      <c r="BI36" s="12">
        <v>104.8909745</v>
      </c>
      <c r="BJ36" s="12">
        <v>6.985185091221613</v>
      </c>
      <c r="BK36" s="12">
        <v>41</v>
      </c>
      <c r="BL36" s="12">
        <v>3.1622776601683795</v>
      </c>
      <c r="BM36" s="12">
        <v>53.5</v>
      </c>
      <c r="BN36" s="12">
        <v>2.9907264074877262</v>
      </c>
      <c r="BO36" s="12">
        <v>47</v>
      </c>
      <c r="BP36" s="12">
        <v>4.8304589154</v>
      </c>
    </row>
    <row r="37" spans="1:68" ht="12.75">
      <c r="A37" s="15" t="s">
        <v>77</v>
      </c>
      <c r="B37" s="41" t="s">
        <v>197</v>
      </c>
      <c r="C37" s="9">
        <v>2.858804</v>
      </c>
      <c r="D37" s="10">
        <v>3.5499</v>
      </c>
      <c r="E37" s="10">
        <v>0.0449162183</v>
      </c>
      <c r="F37" s="10">
        <v>3.128246277</v>
      </c>
      <c r="G37" s="10">
        <v>0.053594633289459216</v>
      </c>
      <c r="H37" s="10">
        <v>3.292700000000001</v>
      </c>
      <c r="I37" s="10">
        <v>0.016145518814140943</v>
      </c>
      <c r="J37" s="10">
        <v>3.2224199999999996</v>
      </c>
      <c r="K37" s="10">
        <v>0.03227988021456505</v>
      </c>
      <c r="L37" s="10">
        <v>3.1353</v>
      </c>
      <c r="M37" s="10">
        <v>0.0286125458</v>
      </c>
      <c r="N37" s="59">
        <f t="shared" si="0"/>
        <v>114.23354855387079</v>
      </c>
      <c r="O37" s="9">
        <v>2.1</v>
      </c>
      <c r="P37" s="12">
        <v>283.9</v>
      </c>
      <c r="Q37" s="12">
        <v>11.169900029</v>
      </c>
      <c r="R37" s="12"/>
      <c r="S37" s="12"/>
      <c r="X37" s="12"/>
      <c r="Y37" s="12"/>
      <c r="Z37" s="64">
        <v>25.8</v>
      </c>
      <c r="AC37" s="16"/>
      <c r="AD37" s="28">
        <v>1081</v>
      </c>
      <c r="AE37" s="28">
        <v>36.04010112206806</v>
      </c>
      <c r="AH37" s="12"/>
      <c r="AI37" s="12"/>
      <c r="AJ37" s="64">
        <v>630</v>
      </c>
      <c r="AK37" s="12">
        <v>1411.3</v>
      </c>
      <c r="AL37" s="12">
        <v>75.727655304</v>
      </c>
      <c r="AM37" s="28">
        <v>1114.5155999999997</v>
      </c>
      <c r="AN37" s="12">
        <v>61.408075233003515</v>
      </c>
      <c r="AO37" s="42">
        <v>672</v>
      </c>
      <c r="AP37" s="12">
        <v>80.80154013933702</v>
      </c>
      <c r="AQ37" s="12">
        <v>534.4</v>
      </c>
      <c r="AR37" s="12">
        <v>63.42834977796248</v>
      </c>
      <c r="AS37" s="12">
        <v>1155</v>
      </c>
      <c r="AT37" s="12">
        <v>149.90737881</v>
      </c>
      <c r="AU37" s="64">
        <v>415.1303</v>
      </c>
      <c r="AV37" s="12">
        <v>448.6</v>
      </c>
      <c r="AW37" s="12">
        <v>21.188046945</v>
      </c>
      <c r="AX37" s="12">
        <v>193.6975862</v>
      </c>
      <c r="AY37" s="12">
        <v>53.014201349588994</v>
      </c>
      <c r="AZ37" s="28">
        <v>689</v>
      </c>
      <c r="BA37" s="12">
        <v>20.248456731316566</v>
      </c>
      <c r="BB37" s="28">
        <v>302.6</v>
      </c>
      <c r="BC37" s="28">
        <v>33.72832637413246</v>
      </c>
      <c r="BD37" s="12">
        <v>704</v>
      </c>
      <c r="BE37" s="12">
        <v>24.585451886</v>
      </c>
      <c r="BF37" s="64">
        <v>8700</v>
      </c>
      <c r="BG37" s="12">
        <v>8850.9</v>
      </c>
      <c r="BH37" s="12">
        <v>130.69510745</v>
      </c>
      <c r="BI37" s="12">
        <v>7858.435005</v>
      </c>
      <c r="BJ37" s="12">
        <v>64.90556214262145</v>
      </c>
      <c r="BK37" s="12">
        <v>8179</v>
      </c>
      <c r="BL37" s="12">
        <v>45.32597979574657</v>
      </c>
      <c r="BM37" s="12">
        <v>4924.5</v>
      </c>
      <c r="BN37" s="12">
        <v>61.678827629728474</v>
      </c>
      <c r="BO37" s="12">
        <v>9067</v>
      </c>
      <c r="BP37" s="12">
        <v>48.773854563</v>
      </c>
    </row>
    <row r="38" spans="1:68" ht="12.75">
      <c r="A38" s="7" t="s">
        <v>78</v>
      </c>
      <c r="B38" s="26" t="s">
        <v>79</v>
      </c>
      <c r="C38" s="9">
        <v>5.68901996</v>
      </c>
      <c r="D38" s="10">
        <v>6.35284</v>
      </c>
      <c r="E38" s="10">
        <v>0.0818180257</v>
      </c>
      <c r="F38" s="10">
        <v>5.441018713</v>
      </c>
      <c r="G38" s="10">
        <v>0.052955437695401134</v>
      </c>
      <c r="H38" s="10">
        <v>5.3389</v>
      </c>
      <c r="I38" s="10">
        <v>0.020893646030419034</v>
      </c>
      <c r="J38" s="10">
        <v>6.47649</v>
      </c>
      <c r="K38" s="10">
        <v>0.015608576702142527</v>
      </c>
      <c r="L38" s="10">
        <v>5.3156</v>
      </c>
      <c r="M38" s="10">
        <v>0.5459689043</v>
      </c>
      <c r="N38" s="59">
        <f t="shared" si="0"/>
        <v>101.68657841376248</v>
      </c>
      <c r="O38" s="70">
        <v>0.208</v>
      </c>
      <c r="P38" s="12">
        <v>268.7</v>
      </c>
      <c r="Q38" s="12">
        <v>6.3604681868</v>
      </c>
      <c r="R38" s="12">
        <v>74</v>
      </c>
      <c r="S38" s="12">
        <v>79.10330797971304</v>
      </c>
      <c r="X38" s="12"/>
      <c r="Y38" s="12"/>
      <c r="Z38" s="66">
        <v>175</v>
      </c>
      <c r="AC38" s="11">
        <v>140</v>
      </c>
      <c r="AD38" s="28">
        <v>635</v>
      </c>
      <c r="AE38" s="28">
        <v>55.4276304943863</v>
      </c>
      <c r="AH38" s="12"/>
      <c r="AI38" s="12"/>
      <c r="AJ38" s="66">
        <v>8.6</v>
      </c>
      <c r="AK38" s="12">
        <v>176</v>
      </c>
      <c r="AL38" s="12">
        <v>19.078784028</v>
      </c>
      <c r="AN38" s="12"/>
      <c r="AQ38" s="12"/>
      <c r="AR38" s="12"/>
      <c r="AS38" s="12"/>
      <c r="AT38" s="12"/>
      <c r="AU38" s="66">
        <v>9.5</v>
      </c>
      <c r="AV38" s="12">
        <v>68</v>
      </c>
      <c r="AW38" s="12">
        <v>10.571187256</v>
      </c>
      <c r="AZ38" s="28">
        <v>76</v>
      </c>
      <c r="BA38" s="12">
        <v>10.749676997731402</v>
      </c>
      <c r="BB38" s="28">
        <v>239.8</v>
      </c>
      <c r="BC38" s="28">
        <v>25.693924919672707</v>
      </c>
      <c r="BD38" s="12">
        <v>96</v>
      </c>
      <c r="BE38" s="12">
        <v>18.973665961</v>
      </c>
      <c r="BF38" s="66">
        <v>5.2</v>
      </c>
      <c r="BG38" s="12">
        <v>22.8</v>
      </c>
      <c r="BH38" s="12">
        <v>2.1679483389</v>
      </c>
      <c r="BI38" s="12"/>
      <c r="BJ38" s="12"/>
      <c r="BM38" s="12"/>
      <c r="BN38" s="12"/>
      <c r="BO38" s="12"/>
      <c r="BP38" s="12"/>
    </row>
    <row r="39" spans="1:68" ht="12.75">
      <c r="A39" s="7" t="s">
        <v>82</v>
      </c>
      <c r="B39" s="26" t="s">
        <v>79</v>
      </c>
      <c r="C39" s="9">
        <v>5.896283250000001</v>
      </c>
      <c r="D39" s="10">
        <v>6.43707</v>
      </c>
      <c r="E39" s="10">
        <v>0.0474421297</v>
      </c>
      <c r="F39" s="10">
        <v>5.741907834000001</v>
      </c>
      <c r="G39" s="10">
        <v>0.044848713703307785</v>
      </c>
      <c r="H39" s="10">
        <v>5.559699999999999</v>
      </c>
      <c r="I39" s="10">
        <v>0.02182277098201183</v>
      </c>
      <c r="J39" s="10">
        <v>6.9191199999999995</v>
      </c>
      <c r="K39" s="10">
        <v>0.048794576201322465</v>
      </c>
      <c r="L39" s="10">
        <v>5.0767</v>
      </c>
      <c r="M39" s="10">
        <v>0.0353554962</v>
      </c>
      <c r="N39" s="59">
        <f t="shared" si="0"/>
        <v>100.85844445821019</v>
      </c>
      <c r="O39" s="70">
        <v>0.6</v>
      </c>
      <c r="P39" s="12">
        <v>211</v>
      </c>
      <c r="Q39" s="12">
        <v>3.7118429086</v>
      </c>
      <c r="R39" s="12"/>
      <c r="S39" s="12"/>
      <c r="X39" s="12"/>
      <c r="Y39" s="12"/>
      <c r="Z39" s="66">
        <v>2230</v>
      </c>
      <c r="AA39" s="28">
        <v>3125</v>
      </c>
      <c r="AB39" s="28">
        <v>241.12007151808947</v>
      </c>
      <c r="AC39" s="11">
        <v>150</v>
      </c>
      <c r="AD39" s="28">
        <v>608</v>
      </c>
      <c r="AE39" s="28">
        <v>34.89667287547307</v>
      </c>
      <c r="AH39" s="12"/>
      <c r="AI39" s="12"/>
      <c r="AJ39" s="66">
        <v>8.8</v>
      </c>
      <c r="AK39" s="12">
        <v>193.6</v>
      </c>
      <c r="AL39" s="12">
        <v>26.090440991</v>
      </c>
      <c r="AN39" s="12"/>
      <c r="AQ39" s="12"/>
      <c r="AR39" s="12"/>
      <c r="AS39" s="12"/>
      <c r="AT39" s="12"/>
      <c r="AU39" s="66">
        <v>11</v>
      </c>
      <c r="AV39" s="12">
        <v>368.5</v>
      </c>
      <c r="AW39" s="12">
        <v>22.470968925</v>
      </c>
      <c r="AZ39" s="28">
        <v>168</v>
      </c>
      <c r="BA39" s="12">
        <v>13.984117975602016</v>
      </c>
      <c r="BB39" s="28">
        <v>1012.1</v>
      </c>
      <c r="BC39" s="28">
        <v>33.36481846363189</v>
      </c>
      <c r="BD39" s="12">
        <v>172</v>
      </c>
      <c r="BE39" s="12">
        <v>19.321835662</v>
      </c>
      <c r="BF39" s="66">
        <v>17</v>
      </c>
      <c r="BG39" s="12">
        <v>49.6</v>
      </c>
      <c r="BH39" s="12">
        <v>4.812021982</v>
      </c>
      <c r="BI39" s="12">
        <v>19.731965500000005</v>
      </c>
      <c r="BJ39" s="12">
        <v>11.885233193958808</v>
      </c>
      <c r="BK39" s="12">
        <v>44</v>
      </c>
      <c r="BL39" s="12">
        <v>5.163977794943223</v>
      </c>
      <c r="BM39" s="12">
        <v>41.3</v>
      </c>
      <c r="BN39" s="12">
        <v>5.012207320355198</v>
      </c>
      <c r="BO39" s="12">
        <v>57</v>
      </c>
      <c r="BP39" s="12">
        <v>4.8304589154</v>
      </c>
    </row>
    <row r="40" spans="1:68" ht="12.75">
      <c r="A40" s="7" t="s">
        <v>85</v>
      </c>
      <c r="B40" s="26" t="s">
        <v>86</v>
      </c>
      <c r="C40" s="9">
        <v>0.90767027</v>
      </c>
      <c r="D40" s="10">
        <v>0.76967</v>
      </c>
      <c r="E40" s="10">
        <v>0.0126263437</v>
      </c>
      <c r="F40" s="10">
        <v>0.9634169479999999</v>
      </c>
      <c r="G40" s="10">
        <v>0.03838446387632075</v>
      </c>
      <c r="H40" s="10">
        <v>0.8202999999999999</v>
      </c>
      <c r="I40" s="10">
        <v>0.00627251500153202</v>
      </c>
      <c r="J40" s="10">
        <v>0.8448500000000001</v>
      </c>
      <c r="K40" s="10">
        <v>0.0037827826324604644</v>
      </c>
      <c r="L40" s="10">
        <v>0.858</v>
      </c>
      <c r="M40" s="10">
        <v>0.0122292909</v>
      </c>
      <c r="N40" s="59">
        <f t="shared" si="0"/>
        <v>93.78376903321951</v>
      </c>
      <c r="O40" s="70">
        <v>0.6</v>
      </c>
      <c r="P40" s="12">
        <v>255.8</v>
      </c>
      <c r="Q40" s="12">
        <v>10.860734577</v>
      </c>
      <c r="R40" s="12"/>
      <c r="S40" s="12"/>
      <c r="X40" s="12"/>
      <c r="Y40" s="12"/>
      <c r="Z40" s="66">
        <v>98</v>
      </c>
      <c r="AC40" s="11"/>
      <c r="AD40" s="28">
        <v>614</v>
      </c>
      <c r="AE40" s="28">
        <v>33.065591380365994</v>
      </c>
      <c r="AH40" s="12"/>
      <c r="AI40" s="12"/>
      <c r="AJ40" s="66">
        <v>15</v>
      </c>
      <c r="AK40" s="12">
        <v>171.9</v>
      </c>
      <c r="AL40" s="12">
        <v>28.926919412</v>
      </c>
      <c r="AN40" s="12"/>
      <c r="AQ40" s="12"/>
      <c r="AR40" s="12"/>
      <c r="AS40" s="12"/>
      <c r="AT40" s="12"/>
      <c r="AU40" s="66">
        <v>74</v>
      </c>
      <c r="AV40" s="12">
        <v>90.9</v>
      </c>
      <c r="AW40" s="12">
        <v>19.381835712</v>
      </c>
      <c r="AZ40" s="28">
        <v>116</v>
      </c>
      <c r="BA40" s="12">
        <v>8.432740427115677</v>
      </c>
      <c r="BB40" s="28">
        <v>208.6</v>
      </c>
      <c r="BC40" s="28">
        <v>15.812793695120558</v>
      </c>
      <c r="BD40" s="12">
        <v>123</v>
      </c>
      <c r="BE40" s="12">
        <v>9.4868329805</v>
      </c>
      <c r="BF40" s="66">
        <v>150</v>
      </c>
      <c r="BG40" s="12">
        <v>161.6</v>
      </c>
      <c r="BH40" s="12">
        <v>4.0055517029</v>
      </c>
      <c r="BI40" s="12">
        <v>169.75881249999998</v>
      </c>
      <c r="BJ40" s="12">
        <v>3.732788786717751</v>
      </c>
      <c r="BK40" s="12">
        <v>141</v>
      </c>
      <c r="BL40" s="12">
        <v>7.3786478737262176</v>
      </c>
      <c r="BM40" s="12">
        <v>110.6</v>
      </c>
      <c r="BN40" s="12">
        <v>6.866990283636314</v>
      </c>
      <c r="BO40" s="12">
        <v>147</v>
      </c>
      <c r="BP40" s="12">
        <v>6.7494855771</v>
      </c>
    </row>
    <row r="41" spans="1:68" ht="12.75">
      <c r="A41" s="7" t="s">
        <v>87</v>
      </c>
      <c r="B41" s="26" t="s">
        <v>198</v>
      </c>
      <c r="C41" s="9">
        <v>4.48</v>
      </c>
      <c r="D41" s="10">
        <v>5.52945</v>
      </c>
      <c r="E41" s="10">
        <v>0.0463734898</v>
      </c>
      <c r="F41" s="10">
        <v>4.581233410000001</v>
      </c>
      <c r="G41" s="10">
        <v>0.029945507558704267</v>
      </c>
      <c r="H41" s="10">
        <v>4.487399999999999</v>
      </c>
      <c r="I41" s="10">
        <v>0.02566536793250984</v>
      </c>
      <c r="J41" s="10">
        <v>4.6151800000000005</v>
      </c>
      <c r="K41" s="10">
        <v>0.0355299810801462</v>
      </c>
      <c r="L41" s="10">
        <v>4.0986</v>
      </c>
      <c r="M41" s="10">
        <v>0.0256783523</v>
      </c>
      <c r="N41" s="59">
        <f t="shared" si="0"/>
        <v>104.07081879464286</v>
      </c>
      <c r="O41" s="9">
        <v>0.6</v>
      </c>
      <c r="P41" s="12">
        <v>300</v>
      </c>
      <c r="Q41" s="12">
        <v>8.2327260235</v>
      </c>
      <c r="R41" s="12"/>
      <c r="S41" s="12"/>
      <c r="X41" s="12"/>
      <c r="Y41" s="12"/>
      <c r="Z41" s="64">
        <v>3.1</v>
      </c>
      <c r="AC41" s="8"/>
      <c r="AD41" s="28">
        <v>1375</v>
      </c>
      <c r="AE41" s="28">
        <v>54.00617248673213</v>
      </c>
      <c r="AH41" s="12">
        <v>408</v>
      </c>
      <c r="AI41" s="12">
        <v>9.1893658347</v>
      </c>
      <c r="AJ41" s="64">
        <v>70</v>
      </c>
      <c r="AK41" s="12">
        <v>420.3</v>
      </c>
      <c r="AL41" s="12">
        <v>49.594018457</v>
      </c>
      <c r="AM41" s="28">
        <v>565.0403200000001</v>
      </c>
      <c r="AN41" s="12">
        <v>34.977522252783984</v>
      </c>
      <c r="AQ41" s="12"/>
      <c r="AR41" s="12"/>
      <c r="AS41" s="12">
        <v>450</v>
      </c>
      <c r="AT41" s="12">
        <v>78.173595997</v>
      </c>
      <c r="AU41" s="64">
        <v>17700</v>
      </c>
      <c r="AV41" s="12">
        <v>10687.4</v>
      </c>
      <c r="AW41" s="12">
        <v>79.987776844</v>
      </c>
      <c r="AX41" s="12">
        <v>18261.35138</v>
      </c>
      <c r="AY41" s="12">
        <v>109.13921501566303</v>
      </c>
      <c r="AZ41" s="28">
        <v>14447</v>
      </c>
      <c r="BA41" s="12">
        <v>47.621190427978334</v>
      </c>
      <c r="BB41" s="28">
        <v>10233.3</v>
      </c>
      <c r="BC41" s="28">
        <v>84.64967021002902</v>
      </c>
      <c r="BD41" s="12">
        <v>14139</v>
      </c>
      <c r="BE41" s="12">
        <v>74.154493383</v>
      </c>
      <c r="BF41" s="64">
        <v>540</v>
      </c>
      <c r="BG41" s="12">
        <v>544.1</v>
      </c>
      <c r="BH41" s="12">
        <v>19.479048574</v>
      </c>
      <c r="BI41" s="12">
        <v>565.117101</v>
      </c>
      <c r="BJ41" s="12">
        <v>11.267489812327026</v>
      </c>
      <c r="BK41" s="12">
        <v>477</v>
      </c>
      <c r="BL41" s="12">
        <v>6.749485577105535</v>
      </c>
      <c r="BM41" s="12">
        <v>326.4</v>
      </c>
      <c r="BN41" s="12">
        <v>9.05783883961535</v>
      </c>
      <c r="BO41" s="12">
        <v>561</v>
      </c>
      <c r="BP41" s="12">
        <v>15.951314819</v>
      </c>
    </row>
    <row r="42" spans="1:68" ht="15" customHeight="1">
      <c r="A42" s="7" t="s">
        <v>88</v>
      </c>
      <c r="B42" s="26" t="s">
        <v>89</v>
      </c>
      <c r="C42" s="9">
        <v>0.88</v>
      </c>
      <c r="D42" s="10">
        <v>0.34793</v>
      </c>
      <c r="E42" s="10">
        <v>0.043121638</v>
      </c>
      <c r="F42" s="10">
        <v>0.9526964330000002</v>
      </c>
      <c r="G42" s="10">
        <v>0.023595959318219936</v>
      </c>
      <c r="H42" s="10">
        <v>1.2248999999999999</v>
      </c>
      <c r="I42" s="10">
        <v>0.014387108426952544</v>
      </c>
      <c r="J42" s="10">
        <v>0.05669999999999999</v>
      </c>
      <c r="K42" s="10">
        <v>0.0007803133273813083</v>
      </c>
      <c r="L42" s="10">
        <v>1.0781</v>
      </c>
      <c r="M42" s="10">
        <v>0.0110599377</v>
      </c>
      <c r="N42" s="59">
        <f t="shared" si="0"/>
        <v>83.18923711363638</v>
      </c>
      <c r="O42" s="9">
        <v>0.5</v>
      </c>
      <c r="P42" s="12">
        <v>446.7</v>
      </c>
      <c r="Q42" s="12">
        <v>13.638589044</v>
      </c>
      <c r="R42" s="12"/>
      <c r="S42" s="12"/>
      <c r="X42" s="12"/>
      <c r="Y42" s="12"/>
      <c r="Z42" s="64">
        <v>5.9</v>
      </c>
      <c r="AC42" s="8">
        <v>469000</v>
      </c>
      <c r="AD42" s="28">
        <v>633835</v>
      </c>
      <c r="AE42" s="28">
        <v>28852.43346178755</v>
      </c>
      <c r="AF42" s="28">
        <v>512692.5</v>
      </c>
      <c r="AG42" s="28">
        <v>395.4019754910479</v>
      </c>
      <c r="AH42" s="12">
        <v>379653</v>
      </c>
      <c r="AI42" s="12">
        <v>870.92607162</v>
      </c>
      <c r="AJ42" s="64">
        <v>1.1</v>
      </c>
      <c r="AN42" s="12"/>
      <c r="AQ42" s="12"/>
      <c r="AR42" s="12"/>
      <c r="AS42" s="12">
        <v>110</v>
      </c>
      <c r="AT42" s="12">
        <v>18.516401995</v>
      </c>
      <c r="AU42" s="64">
        <v>10</v>
      </c>
      <c r="AV42" s="12">
        <v>164.88888889</v>
      </c>
      <c r="AW42" s="12">
        <v>30.159759799</v>
      </c>
      <c r="AZ42" s="28">
        <v>51.111111111111114</v>
      </c>
      <c r="BA42" s="12">
        <v>6.0092521257733145</v>
      </c>
      <c r="BB42" s="28">
        <v>26.5</v>
      </c>
      <c r="BC42" s="28">
        <v>3.865804501581067</v>
      </c>
      <c r="BD42" s="12">
        <v>170</v>
      </c>
      <c r="BE42" s="12">
        <v>14.90711985</v>
      </c>
      <c r="BF42" s="64">
        <v>6.5</v>
      </c>
      <c r="BG42" s="12">
        <v>35.166666667</v>
      </c>
      <c r="BH42" s="12">
        <v>5.0365331992</v>
      </c>
      <c r="BI42" s="12">
        <v>10.624904499999998</v>
      </c>
      <c r="BJ42" s="12">
        <v>4.143330092238911</v>
      </c>
      <c r="BM42" s="12">
        <v>2</v>
      </c>
      <c r="BN42" s="12">
        <v>2.927680476887095E-16</v>
      </c>
      <c r="BO42" s="12">
        <v>20</v>
      </c>
      <c r="BP42" s="12"/>
    </row>
    <row r="43" spans="1:68" ht="17.25" customHeight="1">
      <c r="A43" s="7" t="s">
        <v>90</v>
      </c>
      <c r="B43" s="26" t="s">
        <v>50</v>
      </c>
      <c r="C43" s="9">
        <v>10.720515</v>
      </c>
      <c r="D43" s="10">
        <v>12.48863</v>
      </c>
      <c r="E43" s="10">
        <v>0.0978828671</v>
      </c>
      <c r="F43" s="10">
        <v>10.513251709999999</v>
      </c>
      <c r="G43" s="10">
        <v>0.05273527014000007</v>
      </c>
      <c r="H43" s="10">
        <v>10.756699999999999</v>
      </c>
      <c r="I43" s="10">
        <v>0.03061971042754438</v>
      </c>
      <c r="J43" s="10">
        <v>11.089450000000001</v>
      </c>
      <c r="K43" s="10">
        <v>0.07799876423522507</v>
      </c>
      <c r="L43" s="10">
        <v>11.0475</v>
      </c>
      <c r="M43" s="10">
        <v>0.8989783399</v>
      </c>
      <c r="N43" s="59">
        <f t="shared" si="0"/>
        <v>104.27769880458166</v>
      </c>
      <c r="O43" s="9">
        <v>1.1</v>
      </c>
      <c r="P43" s="12">
        <v>320.2</v>
      </c>
      <c r="Q43" s="12">
        <v>8.0111034058</v>
      </c>
      <c r="R43" s="12"/>
      <c r="S43" s="12"/>
      <c r="X43" s="12"/>
      <c r="Y43" s="12"/>
      <c r="Z43" s="64">
        <v>16</v>
      </c>
      <c r="AC43" s="8"/>
      <c r="AD43" s="28">
        <v>1113</v>
      </c>
      <c r="AE43" s="28">
        <v>62.191460649978154</v>
      </c>
      <c r="AH43" s="12">
        <v>286</v>
      </c>
      <c r="AI43" s="12">
        <v>23.190036175</v>
      </c>
      <c r="AJ43" s="64">
        <v>200</v>
      </c>
      <c r="AK43" s="12">
        <v>498.4</v>
      </c>
      <c r="AL43" s="12">
        <v>42.695823371</v>
      </c>
      <c r="AM43" s="28">
        <v>608.1378599999999</v>
      </c>
      <c r="AN43" s="12">
        <v>59.54523443351842</v>
      </c>
      <c r="AQ43" s="12"/>
      <c r="AR43" s="12"/>
      <c r="AS43" s="12"/>
      <c r="AT43" s="12"/>
      <c r="AU43" s="64">
        <v>770</v>
      </c>
      <c r="AV43" s="12">
        <v>432.5</v>
      </c>
      <c r="AW43" s="12">
        <v>18.08160514</v>
      </c>
      <c r="AX43" s="12">
        <v>462.178451</v>
      </c>
      <c r="AY43" s="12">
        <v>43.96230791980004</v>
      </c>
      <c r="AZ43" s="28">
        <v>910</v>
      </c>
      <c r="BA43" s="12">
        <v>11.547005383792525</v>
      </c>
      <c r="BB43" s="28">
        <v>589.8</v>
      </c>
      <c r="BC43" s="28">
        <v>37.17765159040816</v>
      </c>
      <c r="BD43" s="12">
        <v>912</v>
      </c>
      <c r="BE43" s="12">
        <v>91.748448367</v>
      </c>
      <c r="BF43" s="64">
        <v>5900</v>
      </c>
      <c r="BG43" s="12">
        <v>5363.4</v>
      </c>
      <c r="BH43" s="12">
        <v>37.232602201</v>
      </c>
      <c r="BI43" s="12">
        <v>5417.902430000001</v>
      </c>
      <c r="BJ43" s="12">
        <v>38.91820162067272</v>
      </c>
      <c r="BK43" s="12">
        <v>4969</v>
      </c>
      <c r="BL43" s="12">
        <v>23.781411975649313</v>
      </c>
      <c r="BM43" s="12">
        <v>3265.9</v>
      </c>
      <c r="BN43" s="12">
        <v>27.569911135148832</v>
      </c>
      <c r="BO43" s="12">
        <v>5407</v>
      </c>
      <c r="BP43" s="12">
        <v>32.335051501</v>
      </c>
    </row>
    <row r="44" spans="1:58" ht="12.75">
      <c r="A44" s="21"/>
      <c r="B44" s="22"/>
      <c r="C44" s="29"/>
      <c r="O44" s="22"/>
      <c r="Z44" s="22"/>
      <c r="AC44" s="22"/>
      <c r="AJ44" s="22"/>
      <c r="AU44" s="22"/>
      <c r="BF44" s="22"/>
    </row>
    <row r="45" spans="1:58" ht="12.75">
      <c r="A45" s="23"/>
      <c r="B45" s="41"/>
      <c r="C45" s="9"/>
      <c r="O45" s="16"/>
      <c r="Z45" s="16"/>
      <c r="AC45" s="16"/>
      <c r="AJ45" s="16"/>
      <c r="AU45" s="16"/>
      <c r="BF45" s="16"/>
    </row>
    <row r="46" spans="1:68" ht="12.75">
      <c r="A46" s="15"/>
      <c r="B46" s="41"/>
      <c r="C46" s="9"/>
      <c r="M46" s="10"/>
      <c r="O46" s="16"/>
      <c r="X46" s="12"/>
      <c r="Y46" s="12"/>
      <c r="Z46" s="16"/>
      <c r="AC46" s="16"/>
      <c r="AH46" s="12"/>
      <c r="AI46" s="12"/>
      <c r="AJ46" s="16"/>
      <c r="AS46" s="12"/>
      <c r="AT46" s="12"/>
      <c r="AU46" s="16"/>
      <c r="BD46" s="12"/>
      <c r="BE46" s="12"/>
      <c r="BF46" s="16"/>
      <c r="BO46" s="12"/>
      <c r="BP46" s="12"/>
    </row>
    <row r="47" spans="3:58" ht="12.75">
      <c r="C47" s="9"/>
      <c r="O47" s="8"/>
      <c r="Z47" s="8"/>
      <c r="AC47" s="8"/>
      <c r="AJ47" s="8"/>
      <c r="AU47" s="8"/>
      <c r="BF47" s="8"/>
    </row>
    <row r="48" spans="1:58" ht="12.75">
      <c r="A48" s="17"/>
      <c r="B48" s="24"/>
      <c r="C48" s="9"/>
      <c r="O48" s="8"/>
      <c r="Z48" s="8"/>
      <c r="AC48" s="8"/>
      <c r="AJ48" s="8"/>
      <c r="AU48" s="8"/>
      <c r="BF48" s="8"/>
    </row>
    <row r="49" spans="3:58" ht="12.75">
      <c r="C49" s="9"/>
      <c r="O49" s="8"/>
      <c r="Z49" s="8"/>
      <c r="AC49" s="8"/>
      <c r="AJ49" s="8"/>
      <c r="AU49" s="8"/>
      <c r="BF49" s="8"/>
    </row>
    <row r="50" spans="3:58" ht="12.75">
      <c r="C50" s="9"/>
      <c r="O50" s="8"/>
      <c r="Z50" s="8"/>
      <c r="AC50" s="8"/>
      <c r="AJ50" s="8"/>
      <c r="AU50" s="8"/>
      <c r="BF50" s="8"/>
    </row>
    <row r="51" spans="3:58" ht="12.75">
      <c r="C51" s="9"/>
      <c r="O51" s="8"/>
      <c r="Z51" s="8"/>
      <c r="AC51" s="8"/>
      <c r="AJ51" s="8"/>
      <c r="AU51" s="8"/>
      <c r="BF51" s="8"/>
    </row>
    <row r="52" spans="3:58" ht="12.75">
      <c r="C52" s="9"/>
      <c r="O52" s="8"/>
      <c r="Z52" s="8"/>
      <c r="AC52" s="8"/>
      <c r="AJ52" s="8"/>
      <c r="AU52" s="8"/>
      <c r="BF52" s="8"/>
    </row>
    <row r="53" spans="3:58" ht="12.75">
      <c r="C53" s="9"/>
      <c r="O53" s="8"/>
      <c r="Z53" s="8"/>
      <c r="AC53" s="8"/>
      <c r="AJ53" s="8"/>
      <c r="AU53" s="8"/>
      <c r="BF53" s="8"/>
    </row>
    <row r="54" spans="3:58" ht="12.75">
      <c r="C54" s="9"/>
      <c r="O54" s="8"/>
      <c r="Z54" s="8"/>
      <c r="AC54" s="8"/>
      <c r="AJ54" s="8"/>
      <c r="AU54" s="8"/>
      <c r="BF54" s="8"/>
    </row>
    <row r="55" spans="3:58" ht="12.75">
      <c r="C55" s="9"/>
      <c r="O55" s="8"/>
      <c r="Z55" s="8"/>
      <c r="AC55" s="8"/>
      <c r="AJ55" s="8"/>
      <c r="AU55" s="8"/>
      <c r="BF55" s="8"/>
    </row>
    <row r="56" spans="3:58" ht="12.75">
      <c r="C56" s="9"/>
      <c r="O56" s="8"/>
      <c r="Z56" s="8"/>
      <c r="AC56" s="8"/>
      <c r="AJ56" s="8"/>
      <c r="AU56" s="8"/>
      <c r="BF56" s="8"/>
    </row>
    <row r="57" spans="3:58" ht="12.75">
      <c r="C57" s="9"/>
      <c r="O57" s="8"/>
      <c r="Z57" s="8"/>
      <c r="AC57" s="8"/>
      <c r="AJ57" s="8"/>
      <c r="AU57" s="8"/>
      <c r="AV57" s="30"/>
      <c r="AW57" s="31"/>
      <c r="BF57" s="8"/>
    </row>
    <row r="58" spans="3:58" ht="12.75">
      <c r="C58" s="9"/>
      <c r="O58" s="8"/>
      <c r="Z58" s="8"/>
      <c r="AC58" s="8"/>
      <c r="AJ58" s="8"/>
      <c r="AU58" s="8"/>
      <c r="BF58" s="8"/>
    </row>
    <row r="59" spans="3:58" ht="12.75">
      <c r="C59" s="9"/>
      <c r="O59" s="8"/>
      <c r="Z59" s="8"/>
      <c r="AC59" s="8"/>
      <c r="AJ59" s="8"/>
      <c r="AU59" s="8"/>
      <c r="BF59" s="8"/>
    </row>
    <row r="60" spans="3:58" ht="12.75">
      <c r="C60" s="9"/>
      <c r="O60" s="8"/>
      <c r="Z60" s="8"/>
      <c r="AC60" s="8"/>
      <c r="AJ60" s="8"/>
      <c r="AU60" s="8"/>
      <c r="BF60" s="8"/>
    </row>
    <row r="61" spans="3:58" ht="12.75">
      <c r="C61" s="9"/>
      <c r="O61" s="8"/>
      <c r="Z61" s="8"/>
      <c r="AC61" s="8"/>
      <c r="AJ61" s="8"/>
      <c r="AU61" s="8"/>
      <c r="BF61" s="8"/>
    </row>
    <row r="62" spans="3:58" ht="12.75">
      <c r="C62" s="9"/>
      <c r="O62" s="8"/>
      <c r="Z62" s="8"/>
      <c r="AC62" s="8"/>
      <c r="AJ62" s="8"/>
      <c r="AU62" s="8"/>
      <c r="BF62" s="8"/>
    </row>
    <row r="63" spans="3:58" ht="12.75">
      <c r="C63" s="9"/>
      <c r="O63" s="8"/>
      <c r="Z63" s="8"/>
      <c r="AC63" s="8"/>
      <c r="AJ63" s="8"/>
      <c r="AU63" s="8"/>
      <c r="BF63" s="8"/>
    </row>
  </sheetData>
  <mergeCells count="29">
    <mergeCell ref="BO1:BP1"/>
    <mergeCell ref="BM1:BN1"/>
    <mergeCell ref="AZ1:BA1"/>
    <mergeCell ref="BK1:BL1"/>
    <mergeCell ref="BB1:BC1"/>
    <mergeCell ref="BG1:BH1"/>
    <mergeCell ref="BI1:BJ1"/>
    <mergeCell ref="BD1:BE1"/>
    <mergeCell ref="R1:S1"/>
    <mergeCell ref="V1:W1"/>
    <mergeCell ref="AA1:AB1"/>
    <mergeCell ref="AF1:AG1"/>
    <mergeCell ref="X1:Y1"/>
    <mergeCell ref="AS1:AT1"/>
    <mergeCell ref="T1:U1"/>
    <mergeCell ref="AD1:AE1"/>
    <mergeCell ref="AO1:AP1"/>
    <mergeCell ref="AH1:AI1"/>
    <mergeCell ref="AK1:AL1"/>
    <mergeCell ref="AX1:AY1"/>
    <mergeCell ref="D1:E1"/>
    <mergeCell ref="F1:G1"/>
    <mergeCell ref="J1:K1"/>
    <mergeCell ref="P1:Q1"/>
    <mergeCell ref="L1:M1"/>
    <mergeCell ref="H1:I1"/>
    <mergeCell ref="AM1:AN1"/>
    <mergeCell ref="AQ1:AR1"/>
    <mergeCell ref="AV1:AW1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pane xSplit="2" ySplit="2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7" sqref="Z7"/>
    </sheetView>
  </sheetViews>
  <sheetFormatPr defaultColWidth="9.140625" defaultRowHeight="12.75"/>
  <cols>
    <col min="1" max="1" width="15.7109375" style="7" customWidth="1"/>
    <col min="2" max="2" width="12.28125" style="26" customWidth="1"/>
    <col min="3" max="3" width="11.57421875" style="20" customWidth="1"/>
    <col min="4" max="4" width="8.7109375" style="10" customWidth="1"/>
    <col min="5" max="5" width="8.7109375" style="25" customWidth="1"/>
    <col min="6" max="7" width="8.8515625" style="10" customWidth="1"/>
    <col min="8" max="8" width="8.8515625" style="43" customWidth="1"/>
    <col min="9" max="11" width="8.8515625" style="10" customWidth="1"/>
    <col min="12" max="12" width="7.140625" style="10" customWidth="1"/>
    <col min="13" max="13" width="8.28125" style="42" customWidth="1"/>
    <col min="14" max="14" width="12.7109375" style="59" customWidth="1"/>
    <col min="15" max="15" width="8.8515625" style="19" customWidth="1"/>
    <col min="16" max="17" width="8.8515625" style="13" customWidth="1"/>
    <col min="18" max="18" width="8.8515625" style="19" customWidth="1"/>
    <col min="19" max="20" width="7.140625" style="42" customWidth="1"/>
    <col min="21" max="29" width="8.8515625" style="49" customWidth="1"/>
  </cols>
  <sheetData>
    <row r="1" spans="1:29" s="45" customFormat="1" ht="18" customHeight="1">
      <c r="A1" s="1"/>
      <c r="B1" s="2"/>
      <c r="C1" s="27"/>
      <c r="D1" s="83" t="s">
        <v>190</v>
      </c>
      <c r="E1" s="83"/>
      <c r="F1" s="73" t="s">
        <v>117</v>
      </c>
      <c r="G1" s="73"/>
      <c r="H1" s="73" t="s">
        <v>158</v>
      </c>
      <c r="I1" s="73"/>
      <c r="J1" s="73" t="s">
        <v>118</v>
      </c>
      <c r="K1" s="73"/>
      <c r="L1" s="76" t="s">
        <v>177</v>
      </c>
      <c r="M1" s="77"/>
      <c r="N1" s="57" t="s">
        <v>193</v>
      </c>
      <c r="O1" s="2"/>
      <c r="P1" s="78" t="s">
        <v>119</v>
      </c>
      <c r="Q1" s="78"/>
      <c r="R1" s="2"/>
      <c r="S1" s="76" t="s">
        <v>178</v>
      </c>
      <c r="T1" s="77"/>
      <c r="U1" s="47"/>
      <c r="V1" s="47"/>
      <c r="W1" s="47"/>
      <c r="X1" s="47"/>
      <c r="Y1" s="47"/>
      <c r="Z1" s="47"/>
      <c r="AA1" s="47"/>
      <c r="AB1" s="47"/>
      <c r="AC1" s="47"/>
    </row>
    <row r="2" spans="1:29" s="40" customFormat="1" ht="25.5">
      <c r="A2" s="3" t="s">
        <v>5</v>
      </c>
      <c r="B2" s="4" t="s">
        <v>6</v>
      </c>
      <c r="C2" s="32" t="s">
        <v>120</v>
      </c>
      <c r="D2" s="5" t="s">
        <v>9</v>
      </c>
      <c r="E2" s="33" t="s">
        <v>10</v>
      </c>
      <c r="F2" s="5" t="s">
        <v>9</v>
      </c>
      <c r="G2" s="5" t="s">
        <v>10</v>
      </c>
      <c r="H2" s="5" t="s">
        <v>9</v>
      </c>
      <c r="I2" s="5" t="s">
        <v>10</v>
      </c>
      <c r="J2" s="5" t="s">
        <v>9</v>
      </c>
      <c r="K2" s="5" t="s">
        <v>10</v>
      </c>
      <c r="L2" s="5" t="s">
        <v>9</v>
      </c>
      <c r="M2" s="5" t="s">
        <v>10</v>
      </c>
      <c r="N2" s="58" t="s">
        <v>206</v>
      </c>
      <c r="O2" s="4" t="s">
        <v>121</v>
      </c>
      <c r="P2" s="39" t="s">
        <v>9</v>
      </c>
      <c r="Q2" s="39" t="s">
        <v>10</v>
      </c>
      <c r="R2" s="4" t="s">
        <v>122</v>
      </c>
      <c r="S2" s="6" t="s">
        <v>9</v>
      </c>
      <c r="T2" s="6" t="s">
        <v>10</v>
      </c>
      <c r="U2" s="48"/>
      <c r="V2" s="48"/>
      <c r="W2" s="48"/>
      <c r="X2" s="48"/>
      <c r="Y2" s="48"/>
      <c r="Z2" s="48"/>
      <c r="AA2" s="48"/>
      <c r="AB2" s="48"/>
      <c r="AC2" s="48"/>
    </row>
    <row r="3" spans="1:20" ht="25.5">
      <c r="A3" s="7" t="s">
        <v>16</v>
      </c>
      <c r="B3" s="26" t="s">
        <v>17</v>
      </c>
      <c r="C3" s="9">
        <v>8.6729692</v>
      </c>
      <c r="D3" s="10">
        <v>6.59308</v>
      </c>
      <c r="E3" s="25">
        <v>0.0608531164</v>
      </c>
      <c r="F3" s="10">
        <v>8.47712796</v>
      </c>
      <c r="G3" s="10">
        <v>0.02949068467579336</v>
      </c>
      <c r="H3" s="43">
        <v>8.2728</v>
      </c>
      <c r="I3" s="10">
        <v>0.02427527319905768</v>
      </c>
      <c r="J3" s="10">
        <v>8.62744</v>
      </c>
      <c r="K3" s="10">
        <v>0.024097081427702532</v>
      </c>
      <c r="L3" s="10">
        <v>8.7413</v>
      </c>
      <c r="M3" s="10">
        <v>0.0151294415</v>
      </c>
      <c r="N3" s="59">
        <f aca="true" t="shared" si="0" ref="N3:N43">100*(D3/C3+F3/C3+H3/C3+J3/C3+L3/C3)/5</f>
        <v>93.88191522690985</v>
      </c>
      <c r="O3" s="8" t="s">
        <v>123</v>
      </c>
      <c r="P3" s="12"/>
      <c r="Q3" s="12"/>
      <c r="R3" s="9">
        <v>0.0056</v>
      </c>
      <c r="S3" s="12"/>
      <c r="T3" s="12"/>
    </row>
    <row r="4" spans="1:20" ht="12.75">
      <c r="A4" s="15" t="s">
        <v>18</v>
      </c>
      <c r="B4" s="41" t="s">
        <v>208</v>
      </c>
      <c r="C4" s="9">
        <v>4.75</v>
      </c>
      <c r="D4" s="10">
        <v>3.90895</v>
      </c>
      <c r="E4" s="25">
        <v>0.0199871209</v>
      </c>
      <c r="F4" s="10">
        <v>5.037316466000001</v>
      </c>
      <c r="G4" s="10">
        <v>0.01539458935864605</v>
      </c>
      <c r="H4" s="43">
        <v>4.0748</v>
      </c>
      <c r="I4" s="10">
        <v>0.008175845182269865</v>
      </c>
      <c r="J4" s="10">
        <v>5.44625</v>
      </c>
      <c r="K4" s="10">
        <v>0.0446512971069524</v>
      </c>
      <c r="L4" s="10">
        <v>4.2215</v>
      </c>
      <c r="M4" s="10">
        <v>0.0142770212</v>
      </c>
      <c r="N4" s="59">
        <f t="shared" si="0"/>
        <v>95.53185880421054</v>
      </c>
      <c r="O4" s="16"/>
      <c r="P4" s="12"/>
      <c r="Q4" s="12"/>
      <c r="R4" s="9">
        <v>0.012</v>
      </c>
      <c r="S4" s="12"/>
      <c r="T4" s="12"/>
    </row>
    <row r="5" spans="1:20" ht="12.75">
      <c r="A5" s="17" t="s">
        <v>19</v>
      </c>
      <c r="B5" s="41" t="s">
        <v>195</v>
      </c>
      <c r="C5" s="9">
        <v>10.93213779</v>
      </c>
      <c r="D5" s="10">
        <v>5.9142</v>
      </c>
      <c r="E5" s="25">
        <v>0.0570199217</v>
      </c>
      <c r="J5" s="25">
        <v>9.856536</v>
      </c>
      <c r="K5" s="25">
        <v>0.0905686179645024</v>
      </c>
      <c r="M5" s="10"/>
      <c r="N5" s="59">
        <f>100*(D5/C5+J5/C5)/2</f>
        <v>72.13015561524495</v>
      </c>
      <c r="O5" s="16"/>
      <c r="P5" s="12"/>
      <c r="Q5" s="12"/>
      <c r="R5" s="9">
        <v>43</v>
      </c>
      <c r="S5" s="12"/>
      <c r="T5" s="12"/>
    </row>
    <row r="6" spans="1:20" ht="12.75">
      <c r="A6" s="7" t="s">
        <v>21</v>
      </c>
      <c r="B6" s="26" t="s">
        <v>22</v>
      </c>
      <c r="C6" s="9">
        <v>6.94536969</v>
      </c>
      <c r="D6" s="10">
        <v>5.35129</v>
      </c>
      <c r="E6" s="25">
        <v>0.0667621059</v>
      </c>
      <c r="F6" s="10">
        <v>6.685180613999999</v>
      </c>
      <c r="G6" s="10">
        <v>0.02182111395527959</v>
      </c>
      <c r="H6" s="43">
        <v>6.7688999999999995</v>
      </c>
      <c r="I6" s="10">
        <v>0.015487988177222191</v>
      </c>
      <c r="J6" s="10">
        <v>7.114488888888889</v>
      </c>
      <c r="K6" s="10">
        <v>0.03183812354883869</v>
      </c>
      <c r="L6" s="10">
        <v>7.0757</v>
      </c>
      <c r="M6" s="10">
        <v>0.0210662975</v>
      </c>
      <c r="N6" s="59">
        <f t="shared" si="0"/>
        <v>95.01455207026967</v>
      </c>
      <c r="O6" s="19">
        <v>1.01</v>
      </c>
      <c r="P6" s="12"/>
      <c r="Q6" s="12"/>
      <c r="R6" s="9">
        <v>0.01</v>
      </c>
      <c r="S6" s="12"/>
      <c r="T6" s="12"/>
    </row>
    <row r="7" spans="1:20" ht="25.5">
      <c r="A7" s="7" t="s">
        <v>25</v>
      </c>
      <c r="B7" s="26" t="s">
        <v>26</v>
      </c>
      <c r="C7" s="9">
        <v>52.961066759999994</v>
      </c>
      <c r="D7" s="10">
        <v>61.259</v>
      </c>
      <c r="E7" s="25">
        <v>0.4387469531</v>
      </c>
      <c r="F7" s="10">
        <v>51.974866229999996</v>
      </c>
      <c r="G7" s="10">
        <v>0.08373744766436853</v>
      </c>
      <c r="H7" s="43">
        <v>52.36070000000001</v>
      </c>
      <c r="I7" s="10">
        <v>0.10206865880921041</v>
      </c>
      <c r="J7" s="10">
        <v>52.279399999999995</v>
      </c>
      <c r="K7" s="10">
        <v>0.3575102857878002</v>
      </c>
      <c r="L7" s="10">
        <v>56.8234</v>
      </c>
      <c r="M7" s="10">
        <v>0.2315206734</v>
      </c>
      <c r="N7" s="59">
        <f t="shared" si="0"/>
        <v>103.73558654882353</v>
      </c>
      <c r="O7" s="8"/>
      <c r="P7" s="12"/>
      <c r="Q7" s="12"/>
      <c r="R7" s="9">
        <v>0.194</v>
      </c>
      <c r="S7" s="12"/>
      <c r="T7" s="12"/>
    </row>
    <row r="8" spans="1:20" ht="25.5">
      <c r="A8" s="7" t="s">
        <v>27</v>
      </c>
      <c r="B8" s="26" t="s">
        <v>28</v>
      </c>
      <c r="C8" s="9">
        <v>3.00056757</v>
      </c>
      <c r="D8" s="10">
        <v>2.49399</v>
      </c>
      <c r="E8" s="25">
        <v>0.010346599</v>
      </c>
      <c r="F8" s="10">
        <v>2.438922871</v>
      </c>
      <c r="G8" s="10">
        <v>0.009354870980743881</v>
      </c>
      <c r="H8" s="43">
        <v>2.8680000000000003</v>
      </c>
      <c r="I8" s="10">
        <v>0.009498537899183397</v>
      </c>
      <c r="J8" s="10">
        <v>3.401460000000001</v>
      </c>
      <c r="K8" s="10">
        <v>0.019327596850100145</v>
      </c>
      <c r="L8" s="10">
        <v>2.9767</v>
      </c>
      <c r="M8" s="10">
        <v>0.0161936201</v>
      </c>
      <c r="N8" s="59">
        <f t="shared" si="0"/>
        <v>94.5092722641137</v>
      </c>
      <c r="O8" s="19">
        <v>15.5</v>
      </c>
      <c r="P8" s="12"/>
      <c r="Q8" s="12"/>
      <c r="R8" s="9">
        <v>0.022</v>
      </c>
      <c r="S8" s="12"/>
      <c r="T8" s="12"/>
    </row>
    <row r="9" spans="1:20" ht="12.75">
      <c r="A9" s="7" t="s">
        <v>29</v>
      </c>
      <c r="B9" s="26" t="s">
        <v>30</v>
      </c>
      <c r="C9" s="9">
        <v>1.49678662</v>
      </c>
      <c r="D9" s="10">
        <v>1.32986</v>
      </c>
      <c r="E9" s="25">
        <v>0.0078590641</v>
      </c>
      <c r="F9" s="10">
        <v>1.222608884</v>
      </c>
      <c r="G9" s="10">
        <v>0.009208463338586603</v>
      </c>
      <c r="H9" s="43">
        <v>1.3961999999999999</v>
      </c>
      <c r="I9" s="10">
        <v>0.004467164151400228</v>
      </c>
      <c r="J9" s="10">
        <v>1.6337899999999999</v>
      </c>
      <c r="K9" s="10">
        <v>0.012501950958861448</v>
      </c>
      <c r="L9" s="10">
        <v>1.4196</v>
      </c>
      <c r="M9" s="10">
        <v>0.0121582162</v>
      </c>
      <c r="N9" s="59">
        <f t="shared" si="0"/>
        <v>93.56121694887946</v>
      </c>
      <c r="O9" s="19">
        <v>6.3</v>
      </c>
      <c r="P9" s="12"/>
      <c r="Q9" s="12"/>
      <c r="R9" s="9">
        <v>0.0043</v>
      </c>
      <c r="S9" s="12"/>
      <c r="T9" s="12"/>
    </row>
    <row r="10" spans="1:20" ht="12.75">
      <c r="A10" s="7" t="s">
        <v>31</v>
      </c>
      <c r="B10" s="26" t="s">
        <v>32</v>
      </c>
      <c r="C10" s="9">
        <v>3.4272217</v>
      </c>
      <c r="D10" s="10">
        <v>2.95632</v>
      </c>
      <c r="E10" s="25">
        <v>0.0239122842</v>
      </c>
      <c r="F10" s="10">
        <v>3.376862524</v>
      </c>
      <c r="G10" s="10">
        <v>0.009780953588029323</v>
      </c>
      <c r="H10" s="43">
        <v>3.4592</v>
      </c>
      <c r="I10" s="10">
        <v>0.013079245645933359</v>
      </c>
      <c r="J10" s="10">
        <v>3.87118</v>
      </c>
      <c r="K10" s="10">
        <v>0.018712610127338644</v>
      </c>
      <c r="L10" s="10">
        <v>3.5637</v>
      </c>
      <c r="M10" s="10">
        <v>0.0101439637</v>
      </c>
      <c r="N10" s="59">
        <f t="shared" si="0"/>
        <v>100.53194121640861</v>
      </c>
      <c r="O10" s="19">
        <v>2.9</v>
      </c>
      <c r="P10" s="12"/>
      <c r="Q10" s="12"/>
      <c r="R10" s="9">
        <v>0.012</v>
      </c>
      <c r="S10" s="12"/>
      <c r="T10" s="12"/>
    </row>
    <row r="11" spans="1:20" ht="12.75">
      <c r="A11" s="7" t="s">
        <v>33</v>
      </c>
      <c r="B11" s="26" t="s">
        <v>17</v>
      </c>
      <c r="C11" s="9">
        <v>9.3724022</v>
      </c>
      <c r="D11" s="10">
        <v>7.04112</v>
      </c>
      <c r="E11" s="25">
        <v>0.0190147779</v>
      </c>
      <c r="F11" s="10">
        <v>8.82684446</v>
      </c>
      <c r="G11" s="10">
        <v>0.02949068467579411</v>
      </c>
      <c r="H11" s="43">
        <v>9.0743</v>
      </c>
      <c r="I11" s="10">
        <v>0.018111077027916474</v>
      </c>
      <c r="J11" s="10">
        <v>9.428360000000001</v>
      </c>
      <c r="K11" s="10">
        <v>0.03211725738948171</v>
      </c>
      <c r="L11" s="10">
        <v>9.5244</v>
      </c>
      <c r="M11" s="10">
        <v>0.0961413312</v>
      </c>
      <c r="N11" s="59">
        <f t="shared" si="0"/>
        <v>93.6686743127605</v>
      </c>
      <c r="O11" s="19">
        <v>6.5</v>
      </c>
      <c r="P11" s="12"/>
      <c r="Q11" s="12"/>
      <c r="R11" s="9">
        <v>0.0064</v>
      </c>
      <c r="S11" s="12"/>
      <c r="T11" s="12"/>
    </row>
    <row r="12" spans="1:20" ht="12.75">
      <c r="A12" s="7" t="s">
        <v>34</v>
      </c>
      <c r="B12" s="26" t="s">
        <v>35</v>
      </c>
      <c r="C12" s="9">
        <v>1.76257116</v>
      </c>
      <c r="D12" s="10">
        <v>1.5983</v>
      </c>
      <c r="E12" s="25">
        <v>0.0105144345</v>
      </c>
      <c r="F12" s="10">
        <v>2.255671425</v>
      </c>
      <c r="G12" s="10">
        <v>0.00755473984818244</v>
      </c>
      <c r="H12" s="43">
        <v>1.593</v>
      </c>
      <c r="I12" s="10">
        <v>0.007659416862050702</v>
      </c>
      <c r="J12" s="10">
        <v>1.85885</v>
      </c>
      <c r="K12" s="10">
        <v>0.014348848192257272</v>
      </c>
      <c r="L12" s="10">
        <v>1.7194</v>
      </c>
      <c r="M12" s="10">
        <v>0.0060406034</v>
      </c>
      <c r="N12" s="59">
        <f t="shared" si="0"/>
        <v>102.40972540365405</v>
      </c>
      <c r="O12" s="19">
        <v>1.8</v>
      </c>
      <c r="P12" s="12"/>
      <c r="Q12" s="12"/>
      <c r="R12" s="9">
        <v>0.016</v>
      </c>
      <c r="S12" s="12"/>
      <c r="T12" s="12"/>
    </row>
    <row r="13" spans="1:20" ht="12.75">
      <c r="A13" s="7" t="s">
        <v>36</v>
      </c>
      <c r="B13" s="41" t="s">
        <v>37</v>
      </c>
      <c r="C13" s="9">
        <v>0.18185257999999999</v>
      </c>
      <c r="D13" s="10">
        <v>0.38991</v>
      </c>
      <c r="E13" s="25">
        <v>0.0047841056</v>
      </c>
      <c r="F13" s="10">
        <v>0.2562722511999999</v>
      </c>
      <c r="G13" s="10">
        <v>0.004040869530398068</v>
      </c>
      <c r="H13" s="43">
        <v>0.3774</v>
      </c>
      <c r="I13" s="10">
        <v>0.005295700562196139</v>
      </c>
      <c r="J13" s="10">
        <v>0.48103000000000007</v>
      </c>
      <c r="K13" s="10">
        <v>0.006042083893639503</v>
      </c>
      <c r="L13" s="10">
        <v>0.4192</v>
      </c>
      <c r="M13" s="10">
        <v>0.0045166359</v>
      </c>
      <c r="N13" s="59">
        <f t="shared" si="0"/>
        <v>211.57931894064964</v>
      </c>
      <c r="O13" s="16"/>
      <c r="P13" s="12"/>
      <c r="Q13" s="12"/>
      <c r="R13" s="9">
        <v>0.0025</v>
      </c>
      <c r="S13" s="12">
        <v>20</v>
      </c>
      <c r="T13" s="12"/>
    </row>
    <row r="14" spans="1:20" ht="12.75">
      <c r="A14" s="7" t="s">
        <v>38</v>
      </c>
      <c r="B14" s="26" t="s">
        <v>37</v>
      </c>
      <c r="C14" s="9">
        <v>3.44820469</v>
      </c>
      <c r="D14" s="10">
        <v>3.07604</v>
      </c>
      <c r="E14" s="25">
        <v>0.0212991497</v>
      </c>
      <c r="F14" s="10">
        <v>3.48317634</v>
      </c>
      <c r="G14" s="10">
        <v>0.019225574246950886</v>
      </c>
      <c r="H14" s="43">
        <v>3.7093999999999996</v>
      </c>
      <c r="I14" s="10">
        <v>0.012222020200350592</v>
      </c>
      <c r="J14" s="10">
        <v>3.83674</v>
      </c>
      <c r="K14" s="10">
        <v>0.027437695076502133</v>
      </c>
      <c r="L14" s="10">
        <v>4.0194</v>
      </c>
      <c r="M14" s="10">
        <v>0.0177651344</v>
      </c>
      <c r="N14" s="59">
        <f t="shared" si="0"/>
        <v>105.12575655710278</v>
      </c>
      <c r="P14" s="12"/>
      <c r="Q14" s="12"/>
      <c r="R14" s="9">
        <v>0.005</v>
      </c>
      <c r="S14" s="12"/>
      <c r="T14" s="12"/>
    </row>
    <row r="15" spans="1:20" ht="12.75">
      <c r="A15" s="7" t="s">
        <v>39</v>
      </c>
      <c r="B15" s="26" t="s">
        <v>40</v>
      </c>
      <c r="C15" s="9">
        <v>3.38525572</v>
      </c>
      <c r="D15" s="10">
        <v>3.03737</v>
      </c>
      <c r="E15" s="25">
        <v>0.0109547605</v>
      </c>
      <c r="F15" s="10">
        <v>3.707694332999999</v>
      </c>
      <c r="G15" s="10">
        <v>0.007697294679323034</v>
      </c>
      <c r="H15" s="43">
        <v>3.6006</v>
      </c>
      <c r="I15" s="10">
        <v>0.00910677403548227</v>
      </c>
      <c r="J15" s="10">
        <v>3.98249</v>
      </c>
      <c r="K15" s="10">
        <v>0.018778382961976866</v>
      </c>
      <c r="L15" s="10">
        <v>3.7462</v>
      </c>
      <c r="M15" s="10">
        <v>0.007130529</v>
      </c>
      <c r="N15" s="59">
        <f t="shared" si="0"/>
        <v>106.78280063876532</v>
      </c>
      <c r="O15" s="8" t="s">
        <v>124</v>
      </c>
      <c r="P15" s="12"/>
      <c r="Q15" s="12"/>
      <c r="R15" s="9">
        <v>0.158</v>
      </c>
      <c r="S15" s="12"/>
      <c r="T15" s="12"/>
    </row>
    <row r="16" spans="1:20" ht="12.75">
      <c r="A16" s="7" t="s">
        <v>42</v>
      </c>
      <c r="B16" s="26" t="s">
        <v>40</v>
      </c>
      <c r="C16" s="9">
        <v>5.58147534</v>
      </c>
      <c r="D16" s="10">
        <v>4.55872</v>
      </c>
      <c r="E16" s="25">
        <v>0.0194010767</v>
      </c>
      <c r="F16" s="10">
        <v>5.8752372</v>
      </c>
      <c r="G16" s="10">
        <v>0.01648579390952187</v>
      </c>
      <c r="H16" s="43">
        <v>5.697900000000001</v>
      </c>
      <c r="I16" s="10">
        <v>0.0205234283469188</v>
      </c>
      <c r="J16" s="10">
        <v>6.04839</v>
      </c>
      <c r="K16" s="10">
        <v>0.030405242603501463</v>
      </c>
      <c r="L16" s="10">
        <v>6.1415</v>
      </c>
      <c r="M16" s="10">
        <v>0.0133770118</v>
      </c>
      <c r="N16" s="59">
        <f t="shared" si="0"/>
        <v>101.48480634512667</v>
      </c>
      <c r="O16" s="11">
        <v>4.3</v>
      </c>
      <c r="P16" s="12"/>
      <c r="Q16" s="12"/>
      <c r="R16" s="9">
        <v>0.068</v>
      </c>
      <c r="S16" s="12"/>
      <c r="T16" s="12"/>
    </row>
    <row r="17" spans="1:20" ht="25.5">
      <c r="A17" s="7" t="s">
        <v>44</v>
      </c>
      <c r="B17" s="26" t="s">
        <v>28</v>
      </c>
      <c r="C17" s="9">
        <v>1.49678662</v>
      </c>
      <c r="D17" s="10">
        <v>1.45852</v>
      </c>
      <c r="E17" s="25">
        <v>0.0090310329</v>
      </c>
      <c r="F17" s="10">
        <v>1.4219472889999998</v>
      </c>
      <c r="G17" s="10">
        <v>0.005758240260784612</v>
      </c>
      <c r="H17" s="43">
        <v>1.5023999999999997</v>
      </c>
      <c r="I17" s="10">
        <v>0.005103375789067829</v>
      </c>
      <c r="J17" s="10">
        <v>1.71589</v>
      </c>
      <c r="K17" s="10">
        <v>0.008873362133687291</v>
      </c>
      <c r="L17" s="10">
        <v>1.6278</v>
      </c>
      <c r="M17" s="10">
        <v>0.008753412</v>
      </c>
      <c r="N17" s="59">
        <f t="shared" si="0"/>
        <v>103.24193423107963</v>
      </c>
      <c r="O17" s="19">
        <v>3.79</v>
      </c>
      <c r="P17" s="12"/>
      <c r="Q17" s="12"/>
      <c r="R17" s="9">
        <v>0.02</v>
      </c>
      <c r="S17" s="12"/>
      <c r="T17" s="12"/>
    </row>
    <row r="18" spans="1:20" ht="12.75">
      <c r="A18" s="7" t="s">
        <v>45</v>
      </c>
      <c r="B18" s="26" t="s">
        <v>200</v>
      </c>
      <c r="C18" s="9">
        <v>2.8606809699999998</v>
      </c>
      <c r="D18" s="10">
        <v>2.7916</v>
      </c>
      <c r="E18" s="25">
        <v>0.0115214775</v>
      </c>
      <c r="F18" s="10">
        <v>3.901437274</v>
      </c>
      <c r="G18" s="10">
        <v>0.010835569443151631</v>
      </c>
      <c r="H18" s="43">
        <v>3.4479999999999995</v>
      </c>
      <c r="I18" s="10">
        <v>0.009854496999396308</v>
      </c>
      <c r="J18" s="10">
        <v>4.457370000000001</v>
      </c>
      <c r="K18" s="10">
        <v>0.015682973782630196</v>
      </c>
      <c r="L18" s="10">
        <v>3.6735</v>
      </c>
      <c r="M18" s="10">
        <v>0.0074870258</v>
      </c>
      <c r="N18" s="59">
        <f t="shared" si="0"/>
        <v>127.74515904162499</v>
      </c>
      <c r="O18" s="8">
        <v>2.8</v>
      </c>
      <c r="P18" s="12"/>
      <c r="Q18" s="12"/>
      <c r="R18" s="9">
        <v>0.184</v>
      </c>
      <c r="S18" s="12"/>
      <c r="T18" s="12"/>
    </row>
    <row r="19" spans="1:20" ht="12.75">
      <c r="A19" s="7" t="s">
        <v>46</v>
      </c>
      <c r="B19" s="26" t="s">
        <v>47</v>
      </c>
      <c r="C19" s="9">
        <v>5.12</v>
      </c>
      <c r="D19" s="10">
        <v>4.01548</v>
      </c>
      <c r="E19" s="25">
        <v>0.0106486097</v>
      </c>
      <c r="F19" s="10">
        <v>4.612760635</v>
      </c>
      <c r="G19" s="10">
        <v>0.01843167792237108</v>
      </c>
      <c r="H19" s="43">
        <v>4.957800000000001</v>
      </c>
      <c r="I19" s="10">
        <v>0.013782436488355757</v>
      </c>
      <c r="J19" s="10">
        <v>5.16574</v>
      </c>
      <c r="K19" s="10">
        <v>0.020199900989856218</v>
      </c>
      <c r="L19" s="10">
        <v>5.3747</v>
      </c>
      <c r="M19" s="10">
        <v>0.017619749</v>
      </c>
      <c r="N19" s="59">
        <f t="shared" si="0"/>
        <v>94.24406498046874</v>
      </c>
      <c r="P19" s="12"/>
      <c r="Q19" s="12"/>
      <c r="R19" s="9">
        <v>0.155</v>
      </c>
      <c r="S19" s="12"/>
      <c r="T19" s="12"/>
    </row>
    <row r="20" spans="1:20" ht="25.5">
      <c r="A20" s="15" t="s">
        <v>48</v>
      </c>
      <c r="B20" s="41" t="s">
        <v>196</v>
      </c>
      <c r="C20" s="9">
        <v>5.68</v>
      </c>
      <c r="D20" s="10">
        <v>6.04043</v>
      </c>
      <c r="E20" s="25">
        <v>0.0490180024</v>
      </c>
      <c r="F20" s="10">
        <v>4.576390118999999</v>
      </c>
      <c r="G20" s="10">
        <v>0.02112498663096155</v>
      </c>
      <c r="H20" s="43">
        <v>5.506100000000001</v>
      </c>
      <c r="I20" s="10">
        <v>0.03604457117391062</v>
      </c>
      <c r="J20" s="10">
        <v>6.1109100000000005</v>
      </c>
      <c r="K20" s="10">
        <v>0.05271998250716267</v>
      </c>
      <c r="L20" s="10">
        <v>5.6441</v>
      </c>
      <c r="M20" s="10">
        <v>0.027686539</v>
      </c>
      <c r="N20" s="59">
        <f t="shared" si="0"/>
        <v>98.16172577112677</v>
      </c>
      <c r="O20" s="16"/>
      <c r="P20" s="12">
        <v>20.1</v>
      </c>
      <c r="Q20" s="12">
        <v>8</v>
      </c>
      <c r="R20" s="9">
        <v>0.06</v>
      </c>
      <c r="S20" s="12">
        <v>70</v>
      </c>
      <c r="T20" s="12">
        <v>9.4280904158</v>
      </c>
    </row>
    <row r="21" spans="1:20" ht="12.75">
      <c r="A21" s="7" t="s">
        <v>49</v>
      </c>
      <c r="B21" s="26" t="s">
        <v>50</v>
      </c>
      <c r="C21" s="9">
        <v>12.54782802</v>
      </c>
      <c r="D21" s="10">
        <v>9.41929</v>
      </c>
      <c r="E21" s="25">
        <v>0.0244799442</v>
      </c>
      <c r="F21" s="10">
        <v>12.54782802</v>
      </c>
      <c r="G21" s="10">
        <v>0.03611856481050536</v>
      </c>
      <c r="H21" s="43">
        <v>12.1694</v>
      </c>
      <c r="I21" s="10">
        <v>0.0289528352094692</v>
      </c>
      <c r="J21" s="10">
        <v>12.43309</v>
      </c>
      <c r="K21" s="10">
        <v>0.05524246454394386</v>
      </c>
      <c r="L21" s="10">
        <v>12.8886</v>
      </c>
      <c r="M21" s="10">
        <v>0.1067865992</v>
      </c>
      <c r="N21" s="59">
        <f t="shared" si="0"/>
        <v>94.77051793382802</v>
      </c>
      <c r="O21" s="19">
        <v>3.76</v>
      </c>
      <c r="P21" s="12"/>
      <c r="Q21" s="12"/>
      <c r="R21" s="9">
        <v>0.14</v>
      </c>
      <c r="S21" s="12"/>
      <c r="T21" s="12"/>
    </row>
    <row r="22" spans="1:20" ht="12.75">
      <c r="A22" s="7" t="s">
        <v>53</v>
      </c>
      <c r="B22" s="26" t="s">
        <v>40</v>
      </c>
      <c r="C22" s="9">
        <v>3.5</v>
      </c>
      <c r="D22" s="10">
        <v>3.02903</v>
      </c>
      <c r="E22" s="25">
        <v>0.0116166595</v>
      </c>
      <c r="F22" s="10">
        <v>3.489471237</v>
      </c>
      <c r="G22" s="10">
        <v>0.008373744766436542</v>
      </c>
      <c r="H22" s="43">
        <v>3.617799999999999</v>
      </c>
      <c r="I22" s="10">
        <v>0.013323329580518139</v>
      </c>
      <c r="J22" s="10">
        <v>4.11936</v>
      </c>
      <c r="K22" s="10">
        <v>0.01833746620083225</v>
      </c>
      <c r="L22" s="10">
        <v>3.7534</v>
      </c>
      <c r="M22" s="10">
        <v>0.0064152596</v>
      </c>
      <c r="N22" s="59">
        <f t="shared" si="0"/>
        <v>102.90892135428571</v>
      </c>
      <c r="O22" s="14">
        <v>3.7</v>
      </c>
      <c r="P22" s="12"/>
      <c r="Q22" s="12"/>
      <c r="R22" s="9">
        <v>1.4</v>
      </c>
      <c r="S22" s="12"/>
      <c r="T22" s="12"/>
    </row>
    <row r="23" spans="1:20" ht="12.75">
      <c r="A23" s="7" t="s">
        <v>54</v>
      </c>
      <c r="B23" s="26" t="s">
        <v>40</v>
      </c>
      <c r="C23" s="9">
        <v>3.38</v>
      </c>
      <c r="D23" s="10">
        <v>2.62479</v>
      </c>
      <c r="E23" s="25">
        <v>0.0118651169</v>
      </c>
      <c r="F23" s="10">
        <v>3.57410263</v>
      </c>
      <c r="G23" s="10">
        <v>0.00807635661660225</v>
      </c>
      <c r="H23" s="43">
        <v>3.5695</v>
      </c>
      <c r="I23" s="10">
        <v>0.009300537618869155</v>
      </c>
      <c r="J23" s="10">
        <v>4.06777</v>
      </c>
      <c r="K23" s="10">
        <v>0.012952567313085098</v>
      </c>
      <c r="L23" s="10">
        <v>3.8039</v>
      </c>
      <c r="M23" s="10">
        <v>0.0184418003</v>
      </c>
      <c r="N23" s="59">
        <f t="shared" si="0"/>
        <v>104.37906881656804</v>
      </c>
      <c r="O23" s="14">
        <v>3.2</v>
      </c>
      <c r="P23" s="12">
        <v>16.1</v>
      </c>
      <c r="Q23" s="12">
        <v>6.2</v>
      </c>
      <c r="R23" s="9">
        <v>32.6</v>
      </c>
      <c r="S23" s="12"/>
      <c r="T23" s="12"/>
    </row>
    <row r="24" spans="1:20" ht="12.75">
      <c r="A24" s="7" t="s">
        <v>55</v>
      </c>
      <c r="B24" s="26" t="s">
        <v>40</v>
      </c>
      <c r="C24" s="9">
        <v>2.89</v>
      </c>
      <c r="D24" s="10">
        <v>2.43672</v>
      </c>
      <c r="E24" s="25">
        <v>0.0063336491</v>
      </c>
      <c r="F24" s="10">
        <v>2.8327036499999996</v>
      </c>
      <c r="G24" s="10">
        <v>0.011421693061760281</v>
      </c>
      <c r="H24" s="43">
        <v>2.9015999999999997</v>
      </c>
      <c r="I24" s="10">
        <v>0.007862710869809678</v>
      </c>
      <c r="J24" s="10">
        <v>3.33866</v>
      </c>
      <c r="K24" s="10">
        <v>0.022284434029160336</v>
      </c>
      <c r="L24" s="10">
        <v>3.0328</v>
      </c>
      <c r="M24" s="10">
        <v>0.0109524224</v>
      </c>
      <c r="N24" s="59">
        <f t="shared" si="0"/>
        <v>100.64002525951558</v>
      </c>
      <c r="O24" s="14">
        <v>7.3</v>
      </c>
      <c r="P24" s="12"/>
      <c r="Q24" s="12"/>
      <c r="R24" s="9">
        <v>6.25</v>
      </c>
      <c r="S24" s="12"/>
      <c r="T24" s="12"/>
    </row>
    <row r="25" spans="1:20" ht="25.5">
      <c r="A25" s="15" t="s">
        <v>56</v>
      </c>
      <c r="B25" s="41" t="s">
        <v>57</v>
      </c>
      <c r="C25" s="9">
        <v>7.81</v>
      </c>
      <c r="D25" s="10">
        <v>8.92565</v>
      </c>
      <c r="E25" s="25">
        <v>0.0507999617</v>
      </c>
      <c r="F25" s="10">
        <v>6.6250293760000005</v>
      </c>
      <c r="G25" s="10">
        <v>0.025067081974424962</v>
      </c>
      <c r="H25" s="43">
        <v>7.6203</v>
      </c>
      <c r="I25" s="10">
        <v>0.038873155547527065</v>
      </c>
      <c r="J25" s="10">
        <v>8.58901</v>
      </c>
      <c r="K25" s="10">
        <v>0.054334283222780354</v>
      </c>
      <c r="L25" s="10">
        <v>8.5694</v>
      </c>
      <c r="M25" s="10">
        <v>0.0266841609</v>
      </c>
      <c r="N25" s="59">
        <f t="shared" si="0"/>
        <v>103.27628521382842</v>
      </c>
      <c r="O25" s="16"/>
      <c r="P25" s="12"/>
      <c r="Q25" s="12"/>
      <c r="R25" s="9">
        <v>0.744</v>
      </c>
      <c r="S25" s="12"/>
      <c r="T25" s="12"/>
    </row>
    <row r="26" spans="1:20" ht="25.5">
      <c r="A26" s="15" t="s">
        <v>58</v>
      </c>
      <c r="B26" s="41" t="s">
        <v>199</v>
      </c>
      <c r="C26" s="9">
        <v>37.1</v>
      </c>
      <c r="D26" s="10">
        <v>34.93286</v>
      </c>
      <c r="E26" s="25">
        <v>0.1854569444</v>
      </c>
      <c r="F26" s="10">
        <v>21.92722455</v>
      </c>
      <c r="G26" s="10">
        <v>0.0679726696111226</v>
      </c>
      <c r="H26" s="43">
        <v>32.2821</v>
      </c>
      <c r="I26" s="10">
        <v>0.13452174545403428</v>
      </c>
      <c r="J26" s="10">
        <v>29.79966</v>
      </c>
      <c r="K26" s="10">
        <v>0.17596936097021804</v>
      </c>
      <c r="L26" s="10">
        <v>37.2556</v>
      </c>
      <c r="M26" s="10">
        <v>0.0943718414</v>
      </c>
      <c r="N26" s="59">
        <f t="shared" si="0"/>
        <v>84.20347415094338</v>
      </c>
      <c r="O26" s="16"/>
      <c r="P26" s="12"/>
      <c r="Q26" s="12"/>
      <c r="R26" s="9">
        <v>0.01</v>
      </c>
      <c r="S26" s="12"/>
      <c r="T26" s="12"/>
    </row>
    <row r="27" spans="1:20" ht="12.75">
      <c r="A27" s="15" t="s">
        <v>59</v>
      </c>
      <c r="B27" s="41" t="s">
        <v>60</v>
      </c>
      <c r="C27" s="9">
        <v>11.45</v>
      </c>
      <c r="D27" s="10">
        <v>12.00504</v>
      </c>
      <c r="E27" s="25">
        <v>0.0675714963</v>
      </c>
      <c r="F27" s="10">
        <v>9.022685699999998</v>
      </c>
      <c r="G27" s="10">
        <v>1.8724445165742407E-15</v>
      </c>
      <c r="H27" s="43">
        <v>10.9667</v>
      </c>
      <c r="I27" s="10">
        <v>0.024004860618910755</v>
      </c>
      <c r="J27" s="10">
        <v>11.902239999999999</v>
      </c>
      <c r="K27" s="10">
        <v>0.05159136878716569</v>
      </c>
      <c r="L27" s="10">
        <v>12.3819</v>
      </c>
      <c r="M27" s="10">
        <v>0.0453393378</v>
      </c>
      <c r="N27" s="59">
        <f t="shared" si="0"/>
        <v>98.3031715283843</v>
      </c>
      <c r="O27" s="16"/>
      <c r="P27" s="12">
        <v>9.8</v>
      </c>
      <c r="Q27" s="12">
        <v>8</v>
      </c>
      <c r="R27" s="9">
        <v>0.2965</v>
      </c>
      <c r="S27" s="12"/>
      <c r="T27" s="12"/>
    </row>
    <row r="28" spans="1:20" ht="12.75">
      <c r="A28" s="15" t="s">
        <v>61</v>
      </c>
      <c r="B28" s="41" t="s">
        <v>62</v>
      </c>
      <c r="C28" s="9">
        <v>24.6</v>
      </c>
      <c r="D28" s="10">
        <v>25.3947</v>
      </c>
      <c r="E28" s="25">
        <v>0.126658912</v>
      </c>
      <c r="F28" s="10">
        <v>19.12949255</v>
      </c>
      <c r="G28" s="10">
        <v>0.06797266961112258</v>
      </c>
      <c r="H28" s="43">
        <v>23.2993</v>
      </c>
      <c r="I28" s="10">
        <v>0.039830334615159044</v>
      </c>
      <c r="J28" s="10">
        <v>21.59847</v>
      </c>
      <c r="K28" s="10">
        <v>0.06993878354993324</v>
      </c>
      <c r="L28" s="10">
        <v>26.3334</v>
      </c>
      <c r="M28" s="10">
        <v>0.0839566025</v>
      </c>
      <c r="N28" s="59">
        <f t="shared" si="0"/>
        <v>94.11005085365852</v>
      </c>
      <c r="O28" s="16"/>
      <c r="P28" s="12"/>
      <c r="Q28" s="12"/>
      <c r="R28" s="9">
        <v>0.0225</v>
      </c>
      <c r="S28" s="12"/>
      <c r="T28" s="12"/>
    </row>
    <row r="29" spans="1:20" ht="12.75">
      <c r="A29" s="7" t="s">
        <v>63</v>
      </c>
      <c r="B29" s="26" t="s">
        <v>64</v>
      </c>
      <c r="C29" s="9">
        <v>5.7703222499999995</v>
      </c>
      <c r="D29" s="10">
        <v>4.74858</v>
      </c>
      <c r="E29" s="25">
        <v>0.0464087588</v>
      </c>
      <c r="F29" s="10">
        <v>6.460662621</v>
      </c>
      <c r="G29" s="10">
        <v>0.016169530221864466</v>
      </c>
      <c r="H29" s="43">
        <v>6.0040000000000004</v>
      </c>
      <c r="I29" s="10">
        <v>0.011879019787470196</v>
      </c>
      <c r="J29" s="10">
        <v>5.66538</v>
      </c>
      <c r="K29" s="10">
        <v>0.022593401199858688</v>
      </c>
      <c r="L29" s="10">
        <v>6.2424</v>
      </c>
      <c r="M29" s="10">
        <v>0.0160706772</v>
      </c>
      <c r="N29" s="59">
        <f t="shared" si="0"/>
        <v>100.93378275710685</v>
      </c>
      <c r="O29" s="19" t="s">
        <v>125</v>
      </c>
      <c r="P29" s="12"/>
      <c r="Q29" s="12"/>
      <c r="R29" s="9">
        <v>0.006</v>
      </c>
      <c r="S29" s="12"/>
      <c r="T29" s="12"/>
    </row>
    <row r="30" spans="1:20" ht="25.5">
      <c r="A30" s="7" t="s">
        <v>65</v>
      </c>
      <c r="B30" s="26" t="s">
        <v>66</v>
      </c>
      <c r="C30" s="9">
        <v>11.55</v>
      </c>
      <c r="D30" s="10">
        <v>14.44406</v>
      </c>
      <c r="E30" s="25">
        <v>0.0697458115</v>
      </c>
      <c r="F30" s="10">
        <v>15.548395589999995</v>
      </c>
      <c r="G30" s="10">
        <v>0.04720812945651713</v>
      </c>
      <c r="H30" s="43">
        <v>14.2711</v>
      </c>
      <c r="I30" s="10">
        <v>0.03896850580205046</v>
      </c>
      <c r="J30" s="10">
        <v>13.052340000000001</v>
      </c>
      <c r="K30" s="10">
        <v>0.6167018930478919</v>
      </c>
      <c r="L30" s="10">
        <v>15.3429</v>
      </c>
      <c r="M30" s="10">
        <v>0.0493816205</v>
      </c>
      <c r="N30" s="59">
        <f t="shared" si="0"/>
        <v>125.81609625974025</v>
      </c>
      <c r="P30" s="12"/>
      <c r="Q30" s="12"/>
      <c r="R30" s="9">
        <v>0.037</v>
      </c>
      <c r="S30" s="12"/>
      <c r="T30" s="12"/>
    </row>
    <row r="31" spans="1:20" ht="25.5">
      <c r="A31" s="7" t="s">
        <v>67</v>
      </c>
      <c r="B31" s="26" t="s">
        <v>66</v>
      </c>
      <c r="C31" s="9">
        <v>3.5</v>
      </c>
      <c r="D31" s="10">
        <v>3.59054</v>
      </c>
      <c r="E31" s="25">
        <v>0.0175682921</v>
      </c>
      <c r="F31" s="10">
        <v>5.058998889</v>
      </c>
      <c r="G31" s="10">
        <v>0.009354870980744107</v>
      </c>
      <c r="H31" s="43">
        <v>4.252000000000001</v>
      </c>
      <c r="I31" s="10">
        <v>0.013232955494186082</v>
      </c>
      <c r="J31" s="10">
        <v>6.054899999999999</v>
      </c>
      <c r="K31" s="10">
        <v>0.035397080858925706</v>
      </c>
      <c r="L31" s="10">
        <v>4.4511</v>
      </c>
      <c r="M31" s="10">
        <v>0.0095504508</v>
      </c>
      <c r="N31" s="59">
        <f t="shared" si="0"/>
        <v>133.75736508</v>
      </c>
      <c r="P31" s="12"/>
      <c r="Q31" s="12"/>
      <c r="R31" s="9">
        <v>0.124</v>
      </c>
      <c r="S31" s="12"/>
      <c r="T31" s="12"/>
    </row>
    <row r="32" spans="1:20" ht="25.5">
      <c r="A32" s="7" t="s">
        <v>68</v>
      </c>
      <c r="B32" s="26" t="s">
        <v>66</v>
      </c>
      <c r="C32" s="9">
        <v>7.61</v>
      </c>
      <c r="D32" s="10">
        <v>6.43894</v>
      </c>
      <c r="E32" s="25">
        <v>0.0321488966</v>
      </c>
      <c r="F32" s="10">
        <v>8.66597487</v>
      </c>
      <c r="G32" s="10">
        <v>0.022118013506845575</v>
      </c>
      <c r="H32" s="43">
        <v>8.5461</v>
      </c>
      <c r="I32" s="10">
        <v>0.02055047985381901</v>
      </c>
      <c r="J32" s="10">
        <v>8.44324</v>
      </c>
      <c r="K32" s="10">
        <v>0.0395739308130998</v>
      </c>
      <c r="L32" s="10">
        <v>9.1831</v>
      </c>
      <c r="M32" s="10">
        <v>0.0265474418</v>
      </c>
      <c r="N32" s="59">
        <f t="shared" si="0"/>
        <v>108.48187876478316</v>
      </c>
      <c r="P32" s="12"/>
      <c r="Q32" s="12"/>
      <c r="R32" s="9">
        <v>0.055</v>
      </c>
      <c r="S32" s="12"/>
      <c r="T32" s="12"/>
    </row>
    <row r="33" spans="1:20" ht="12.75">
      <c r="A33" s="7" t="s">
        <v>69</v>
      </c>
      <c r="B33" s="26" t="s">
        <v>70</v>
      </c>
      <c r="C33" s="9">
        <v>1.30094538</v>
      </c>
      <c r="D33" s="10">
        <v>1.23891</v>
      </c>
      <c r="E33" s="25">
        <v>0.008274922</v>
      </c>
      <c r="F33" s="10">
        <v>1.105803573</v>
      </c>
      <c r="G33" s="10">
        <v>0.006955364070071815</v>
      </c>
      <c r="H33" s="43">
        <v>1.268</v>
      </c>
      <c r="I33" s="10">
        <v>0.006306962642808188</v>
      </c>
      <c r="J33" s="10">
        <v>1.5320000000000003</v>
      </c>
      <c r="K33" s="10">
        <v>0.008462072244235883</v>
      </c>
      <c r="L33" s="10">
        <v>1.3127</v>
      </c>
      <c r="M33" s="10">
        <v>0.0077895942</v>
      </c>
      <c r="N33" s="59">
        <f t="shared" si="0"/>
        <v>99.2726316150183</v>
      </c>
      <c r="O33" s="19">
        <v>6.2</v>
      </c>
      <c r="P33" s="12"/>
      <c r="Q33" s="12"/>
      <c r="R33" s="9">
        <v>0.022</v>
      </c>
      <c r="S33" s="12"/>
      <c r="T33" s="12"/>
    </row>
    <row r="34" spans="1:20" ht="12.75">
      <c r="A34" s="7" t="s">
        <v>72</v>
      </c>
      <c r="B34" s="26" t="s">
        <v>76</v>
      </c>
      <c r="C34" s="9">
        <v>3.58809129</v>
      </c>
      <c r="D34" s="10">
        <v>3.00277</v>
      </c>
      <c r="E34" s="25">
        <v>0.009538699</v>
      </c>
      <c r="F34" s="10">
        <v>3.5251423199999996</v>
      </c>
      <c r="G34" s="10">
        <v>0.00571084653087999</v>
      </c>
      <c r="H34" s="43">
        <v>3.5533</v>
      </c>
      <c r="I34" s="10">
        <v>0.005657836257007659</v>
      </c>
      <c r="J34" s="10">
        <v>3.9607499999999995</v>
      </c>
      <c r="K34" s="10">
        <v>0.0181829743319281</v>
      </c>
      <c r="L34" s="10">
        <v>3.6938</v>
      </c>
      <c r="M34" s="10">
        <v>0.0113019172</v>
      </c>
      <c r="N34" s="59">
        <f t="shared" si="0"/>
        <v>98.85903610886109</v>
      </c>
      <c r="O34" s="8">
        <v>4.6</v>
      </c>
      <c r="P34" s="12"/>
      <c r="Q34" s="12"/>
      <c r="R34" s="9">
        <v>0.062</v>
      </c>
      <c r="S34" s="12"/>
      <c r="T34" s="12"/>
    </row>
    <row r="35" spans="1:20" ht="12.75">
      <c r="A35" s="7" t="s">
        <v>73</v>
      </c>
      <c r="B35" s="26" t="s">
        <v>74</v>
      </c>
      <c r="C35" s="9">
        <v>4.8260877</v>
      </c>
      <c r="D35" s="10">
        <v>3.78015</v>
      </c>
      <c r="E35" s="25">
        <v>0.0133791089</v>
      </c>
      <c r="F35" s="10">
        <v>4.2287719180000005</v>
      </c>
      <c r="G35" s="10">
        <v>0.008209859158666991</v>
      </c>
      <c r="H35" s="43">
        <v>4.5608</v>
      </c>
      <c r="I35" s="10">
        <v>0.012308984974851018</v>
      </c>
      <c r="J35" s="10">
        <v>5.040429999999999</v>
      </c>
      <c r="K35" s="10">
        <v>0.025778287590744027</v>
      </c>
      <c r="L35" s="10">
        <v>4.7911</v>
      </c>
      <c r="M35" s="10">
        <v>0.0145254566</v>
      </c>
      <c r="N35" s="59">
        <f t="shared" si="0"/>
        <v>92.83400265602302</v>
      </c>
      <c r="O35" s="19">
        <v>8.3</v>
      </c>
      <c r="P35" s="12"/>
      <c r="Q35" s="12"/>
      <c r="R35" s="9">
        <v>0.023</v>
      </c>
      <c r="S35" s="12"/>
      <c r="T35" s="12"/>
    </row>
    <row r="36" spans="1:20" ht="12.75">
      <c r="A36" s="7" t="s">
        <v>75</v>
      </c>
      <c r="B36" s="26" t="s">
        <v>76</v>
      </c>
      <c r="C36" s="9">
        <v>2.1192819899999997</v>
      </c>
      <c r="D36" s="10">
        <v>1.76147</v>
      </c>
      <c r="E36" s="25">
        <v>0.0102595267</v>
      </c>
      <c r="F36" s="10">
        <v>2.819414423</v>
      </c>
      <c r="G36" s="10">
        <v>0.016303441661472066</v>
      </c>
      <c r="H36" s="43">
        <v>1.9282</v>
      </c>
      <c r="I36" s="10">
        <v>0.008052604823561389</v>
      </c>
      <c r="J36" s="10">
        <v>2.39055</v>
      </c>
      <c r="K36" s="10">
        <v>0.013072043961574378</v>
      </c>
      <c r="L36" s="10">
        <v>2.0806</v>
      </c>
      <c r="M36" s="10">
        <v>0.0083559693</v>
      </c>
      <c r="N36" s="59">
        <f t="shared" si="0"/>
        <v>103.62221237958052</v>
      </c>
      <c r="O36" s="19">
        <v>1.39</v>
      </c>
      <c r="P36" s="12"/>
      <c r="Q36" s="12"/>
      <c r="R36" s="9">
        <v>0.313</v>
      </c>
      <c r="S36" s="12"/>
      <c r="T36" s="12"/>
    </row>
    <row r="37" spans="1:20" ht="12.75">
      <c r="A37" s="15" t="s">
        <v>77</v>
      </c>
      <c r="B37" s="41" t="s">
        <v>197</v>
      </c>
      <c r="C37" s="9">
        <v>22.9</v>
      </c>
      <c r="D37" s="10">
        <v>23.66837</v>
      </c>
      <c r="E37" s="25">
        <v>0.1848689509</v>
      </c>
      <c r="F37" s="10">
        <v>18.632895119999997</v>
      </c>
      <c r="G37" s="10">
        <v>0.07518678831554221</v>
      </c>
      <c r="H37" s="43">
        <v>21.6572</v>
      </c>
      <c r="I37" s="10">
        <v>0.061412629898996145</v>
      </c>
      <c r="J37" s="10">
        <v>20.883</v>
      </c>
      <c r="K37" s="10">
        <v>0.19166532753162766</v>
      </c>
      <c r="L37" s="10">
        <v>24.0008</v>
      </c>
      <c r="M37" s="10">
        <v>0.0656434815</v>
      </c>
      <c r="N37" s="59">
        <f t="shared" si="0"/>
        <v>95.05874682969433</v>
      </c>
      <c r="O37" s="16"/>
      <c r="P37" s="12"/>
      <c r="Q37" s="12"/>
      <c r="R37" s="9">
        <v>0.016</v>
      </c>
      <c r="S37" s="12"/>
      <c r="T37" s="12"/>
    </row>
    <row r="38" spans="1:20" ht="12.75">
      <c r="A38" s="7" t="s">
        <v>78</v>
      </c>
      <c r="B38" s="26" t="s">
        <v>79</v>
      </c>
      <c r="C38" s="9">
        <v>4.413422229999999</v>
      </c>
      <c r="D38" s="10">
        <v>3.31034</v>
      </c>
      <c r="E38" s="25">
        <v>0.0164533144</v>
      </c>
      <c r="F38" s="10">
        <v>3.8147075819999996</v>
      </c>
      <c r="G38" s="10">
        <v>0.014066160094432806</v>
      </c>
      <c r="H38" s="43">
        <v>4.111</v>
      </c>
      <c r="I38" s="10">
        <v>0.010434983894999146</v>
      </c>
      <c r="J38" s="10">
        <v>4.65409</v>
      </c>
      <c r="K38" s="10">
        <v>0.02173984820554181</v>
      </c>
      <c r="L38" s="10">
        <v>4.2997</v>
      </c>
      <c r="M38" s="10">
        <v>0.0185834454</v>
      </c>
      <c r="N38" s="59">
        <f t="shared" si="0"/>
        <v>91.49288932638562</v>
      </c>
      <c r="O38" s="11">
        <v>7.7</v>
      </c>
      <c r="P38" s="12"/>
      <c r="Q38" s="12"/>
      <c r="R38" s="9">
        <v>0.08</v>
      </c>
      <c r="S38" s="12"/>
      <c r="T38" s="12"/>
    </row>
    <row r="39" spans="1:20" ht="12.75">
      <c r="A39" s="7" t="s">
        <v>82</v>
      </c>
      <c r="B39" s="26" t="s">
        <v>79</v>
      </c>
      <c r="C39" s="9">
        <v>4.53932017</v>
      </c>
      <c r="D39" s="10">
        <v>3.25741</v>
      </c>
      <c r="E39" s="25">
        <v>0.0164802542</v>
      </c>
      <c r="F39" s="10">
        <v>3.9678834089999997</v>
      </c>
      <c r="G39" s="10">
        <v>0.014008075221002031</v>
      </c>
      <c r="H39" s="43">
        <v>4.2148</v>
      </c>
      <c r="I39" s="10">
        <v>0.011998148005236324</v>
      </c>
      <c r="J39" s="10">
        <v>4.811159999999999</v>
      </c>
      <c r="K39" s="10">
        <v>0.02541986100145591</v>
      </c>
      <c r="L39" s="10">
        <v>4.5808</v>
      </c>
      <c r="M39" s="10">
        <v>0.0202692981</v>
      </c>
      <c r="N39" s="59">
        <f t="shared" si="0"/>
        <v>91.78490447392257</v>
      </c>
      <c r="O39" s="11">
        <v>9.7</v>
      </c>
      <c r="P39" s="12"/>
      <c r="Q39" s="12"/>
      <c r="R39" s="9">
        <v>0.016</v>
      </c>
      <c r="S39" s="12"/>
      <c r="T39" s="12"/>
    </row>
    <row r="40" spans="1:20" ht="12.75">
      <c r="A40" s="7" t="s">
        <v>85</v>
      </c>
      <c r="B40" s="26" t="s">
        <v>86</v>
      </c>
      <c r="C40" s="9">
        <v>3.84</v>
      </c>
      <c r="D40" s="10">
        <v>3.27196</v>
      </c>
      <c r="E40" s="25">
        <v>0.0163362718</v>
      </c>
      <c r="F40" s="10">
        <v>3.886049748</v>
      </c>
      <c r="G40" s="10">
        <v>0.010530280696045311</v>
      </c>
      <c r="H40" s="43">
        <v>3.9327999999999994</v>
      </c>
      <c r="I40" s="10">
        <v>0.011292081788187231</v>
      </c>
      <c r="J40" s="10">
        <v>4.3128</v>
      </c>
      <c r="K40" s="10">
        <v>0.027526431741953888</v>
      </c>
      <c r="L40" s="10">
        <v>4.1607</v>
      </c>
      <c r="M40" s="10">
        <v>0.017049275</v>
      </c>
      <c r="N40" s="59">
        <f t="shared" si="0"/>
        <v>101.89744660416667</v>
      </c>
      <c r="O40" s="8">
        <v>11</v>
      </c>
      <c r="P40" s="12"/>
      <c r="Q40" s="12"/>
      <c r="R40" s="9">
        <v>0.074</v>
      </c>
      <c r="S40" s="12"/>
      <c r="T40" s="12"/>
    </row>
    <row r="41" spans="1:20" ht="12.75">
      <c r="A41" s="7" t="s">
        <v>87</v>
      </c>
      <c r="B41" s="26" t="s">
        <v>198</v>
      </c>
      <c r="C41" s="9">
        <v>9.58</v>
      </c>
      <c r="D41" s="10">
        <v>7.37207</v>
      </c>
      <c r="E41" s="25">
        <v>0.0233349071</v>
      </c>
      <c r="F41" s="10">
        <v>9.59622076</v>
      </c>
      <c r="G41" s="10">
        <v>0.029490684675794857</v>
      </c>
      <c r="H41" s="43">
        <v>9.4167</v>
      </c>
      <c r="I41" s="10">
        <v>0.0203199409447961</v>
      </c>
      <c r="J41" s="10">
        <v>9.120259999999998</v>
      </c>
      <c r="K41" s="10">
        <v>0.0502151415854268</v>
      </c>
      <c r="L41" s="10">
        <v>10.0548</v>
      </c>
      <c r="M41" s="10">
        <v>0.0286271045</v>
      </c>
      <c r="N41" s="59">
        <f t="shared" si="0"/>
        <v>95.11492851774528</v>
      </c>
      <c r="O41" s="8"/>
      <c r="P41" s="12"/>
      <c r="Q41" s="12"/>
      <c r="R41" s="9">
        <v>0.062</v>
      </c>
      <c r="S41" s="12"/>
      <c r="T41" s="12"/>
    </row>
    <row r="42" spans="1:20" ht="12.75">
      <c r="A42" s="7" t="s">
        <v>88</v>
      </c>
      <c r="B42" s="26" t="s">
        <v>89</v>
      </c>
      <c r="C42" s="9">
        <v>0.2</v>
      </c>
      <c r="D42" s="10">
        <v>0.29771</v>
      </c>
      <c r="E42" s="25">
        <v>0.0040869576</v>
      </c>
      <c r="F42" s="10">
        <v>0.1044952902</v>
      </c>
      <c r="G42" s="10">
        <v>0.002010996579884973</v>
      </c>
      <c r="H42" s="43">
        <v>0.25520000000000004</v>
      </c>
      <c r="I42" s="10">
        <v>0.0035839146815241666</v>
      </c>
      <c r="J42" s="10">
        <v>0.019690000000000003</v>
      </c>
      <c r="K42" s="10">
        <v>0.0002514402955419482</v>
      </c>
      <c r="L42" s="10">
        <v>0.2746</v>
      </c>
      <c r="M42" s="10">
        <v>0.0034705107</v>
      </c>
      <c r="N42" s="59">
        <f t="shared" si="0"/>
        <v>95.16952902</v>
      </c>
      <c r="O42" s="8"/>
      <c r="P42" s="12"/>
      <c r="Q42" s="12"/>
      <c r="R42" s="9">
        <v>0.01</v>
      </c>
      <c r="S42" s="12"/>
      <c r="T42" s="12"/>
    </row>
    <row r="43" spans="1:20" ht="12.75">
      <c r="A43" s="7" t="s">
        <v>90</v>
      </c>
      <c r="B43" s="26" t="s">
        <v>50</v>
      </c>
      <c r="C43" s="9">
        <v>12.254066159999999</v>
      </c>
      <c r="D43" s="10">
        <v>8.70689</v>
      </c>
      <c r="E43" s="25">
        <v>0.0229514681</v>
      </c>
      <c r="F43" s="10">
        <v>11.56862182</v>
      </c>
      <c r="G43" s="10">
        <v>0.03611856481050628</v>
      </c>
      <c r="H43" s="43">
        <v>11.777899999999999</v>
      </c>
      <c r="I43" s="10">
        <v>0.027586027058800932</v>
      </c>
      <c r="J43" s="10">
        <v>11.79373</v>
      </c>
      <c r="K43" s="10">
        <v>0.0913191965945096</v>
      </c>
      <c r="L43" s="10">
        <v>12.493</v>
      </c>
      <c r="M43" s="10">
        <v>0.079798357</v>
      </c>
      <c r="N43" s="59">
        <f t="shared" si="0"/>
        <v>91.95338279453195</v>
      </c>
      <c r="O43" s="11" t="s">
        <v>126</v>
      </c>
      <c r="P43" s="12"/>
      <c r="Q43" s="12"/>
      <c r="R43" s="9">
        <v>0.135</v>
      </c>
      <c r="S43" s="12"/>
      <c r="T43" s="12"/>
    </row>
    <row r="44" spans="1:18" ht="12.75">
      <c r="A44" s="21"/>
      <c r="B44" s="22"/>
      <c r="C44" s="29"/>
      <c r="O44" s="22"/>
      <c r="R44" s="22"/>
    </row>
    <row r="45" spans="1:18" ht="12.75">
      <c r="A45" s="23"/>
      <c r="B45" s="41"/>
      <c r="C45" s="9"/>
      <c r="O45" s="16"/>
      <c r="R45" s="16"/>
    </row>
    <row r="46" spans="2:20" ht="12.75">
      <c r="B46" s="41"/>
      <c r="C46" s="9"/>
      <c r="M46" s="10"/>
      <c r="O46" s="8"/>
      <c r="R46" s="8"/>
      <c r="S46" s="12"/>
      <c r="T46" s="12"/>
    </row>
    <row r="47" spans="3:18" ht="12.75">
      <c r="C47" s="9"/>
      <c r="O47" s="8"/>
      <c r="R47" s="8"/>
    </row>
    <row r="48" spans="2:18" ht="12.75">
      <c r="B48" s="24"/>
      <c r="C48" s="9"/>
      <c r="O48" s="8"/>
      <c r="R48" s="8"/>
    </row>
    <row r="49" spans="3:18" ht="12.75">
      <c r="C49" s="9"/>
      <c r="O49" s="8"/>
      <c r="R49" s="8"/>
    </row>
    <row r="50" spans="3:18" ht="12.75">
      <c r="C50" s="9"/>
      <c r="O50" s="8"/>
      <c r="R50" s="8"/>
    </row>
  </sheetData>
  <mergeCells count="7">
    <mergeCell ref="S1:T1"/>
    <mergeCell ref="D1:E1"/>
    <mergeCell ref="F1:G1"/>
    <mergeCell ref="J1:K1"/>
    <mergeCell ref="P1:Q1"/>
    <mergeCell ref="H1:I1"/>
    <mergeCell ref="L1:M1"/>
  </mergeCells>
  <printOptions/>
  <pageMargins left="0.75" right="0.75" top="1" bottom="1" header="0.5" footer="0.5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4"/>
  <sheetViews>
    <sheetView workbookViewId="0" topLeftCell="A1">
      <pane xSplit="2" ySplit="2" topLeftCell="C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28" sqref="T28"/>
    </sheetView>
  </sheetViews>
  <sheetFormatPr defaultColWidth="9.140625" defaultRowHeight="12.75"/>
  <cols>
    <col min="1" max="1" width="13.57421875" style="7" customWidth="1"/>
    <col min="2" max="2" width="12.28125" style="26" customWidth="1"/>
    <col min="3" max="3" width="11.57421875" style="37" customWidth="1"/>
    <col min="4" max="5" width="8.7109375" style="25" customWidth="1"/>
    <col min="6" max="7" width="8.8515625" style="25" customWidth="1"/>
    <col min="8" max="8" width="8.8515625" style="43" customWidth="1"/>
    <col min="9" max="11" width="8.8515625" style="25" customWidth="1"/>
    <col min="12" max="13" width="8.57421875" style="25" customWidth="1"/>
    <col min="14" max="14" width="12.28125" style="59" customWidth="1"/>
    <col min="15" max="15" width="11.57421875" style="19" customWidth="1"/>
    <col min="16" max="17" width="8.7109375" style="10" customWidth="1"/>
    <col min="18" max="19" width="8.8515625" style="10" customWidth="1"/>
    <col min="20" max="20" width="8.8515625" style="43" customWidth="1"/>
    <col min="21" max="21" width="8.8515625" style="10" customWidth="1"/>
    <col min="22" max="23" width="7.7109375" style="42" customWidth="1"/>
    <col min="24" max="24" width="13.140625" style="59" customWidth="1"/>
    <col min="25" max="25" width="11.421875" style="19" customWidth="1"/>
    <col min="26" max="27" width="8.7109375" style="28" customWidth="1"/>
    <col min="28" max="28" width="9.7109375" style="28" customWidth="1"/>
    <col min="29" max="31" width="8.8515625" style="28" customWidth="1"/>
    <col min="32" max="32" width="9.57421875" style="28" bestFit="1" customWidth="1"/>
    <col min="33" max="33" width="9.00390625" style="28" bestFit="1" customWidth="1"/>
    <col min="34" max="35" width="9.7109375" style="28" customWidth="1"/>
    <col min="36" max="36" width="15.28125" style="59" customWidth="1"/>
    <col min="37" max="40" width="8.8515625" style="49" customWidth="1"/>
  </cols>
  <sheetData>
    <row r="1" spans="1:40" s="45" customFormat="1" ht="18" customHeight="1">
      <c r="A1" s="1"/>
      <c r="B1" s="2"/>
      <c r="C1" s="60"/>
      <c r="D1" s="83" t="s">
        <v>191</v>
      </c>
      <c r="E1" s="83"/>
      <c r="F1" s="75" t="s">
        <v>127</v>
      </c>
      <c r="G1" s="75"/>
      <c r="H1" s="75" t="s">
        <v>159</v>
      </c>
      <c r="I1" s="75"/>
      <c r="J1" s="75" t="s">
        <v>128</v>
      </c>
      <c r="K1" s="75"/>
      <c r="L1" s="83" t="s">
        <v>179</v>
      </c>
      <c r="M1" s="84"/>
      <c r="N1" s="57" t="s">
        <v>193</v>
      </c>
      <c r="O1" s="2"/>
      <c r="P1" s="74" t="s">
        <v>192</v>
      </c>
      <c r="Q1" s="74"/>
      <c r="R1" s="73" t="s">
        <v>129</v>
      </c>
      <c r="S1" s="73"/>
      <c r="T1" s="73" t="s">
        <v>160</v>
      </c>
      <c r="U1" s="73"/>
      <c r="V1" s="76" t="s">
        <v>180</v>
      </c>
      <c r="W1" s="77"/>
      <c r="X1" s="57" t="s">
        <v>193</v>
      </c>
      <c r="Y1" s="2"/>
      <c r="Z1" s="81" t="s">
        <v>130</v>
      </c>
      <c r="AA1" s="81"/>
      <c r="AB1" s="80" t="s">
        <v>131</v>
      </c>
      <c r="AC1" s="80"/>
      <c r="AD1" s="80" t="s">
        <v>161</v>
      </c>
      <c r="AE1" s="80"/>
      <c r="AF1" s="80" t="s">
        <v>132</v>
      </c>
      <c r="AG1" s="80"/>
      <c r="AH1" s="81" t="s">
        <v>181</v>
      </c>
      <c r="AI1" s="82"/>
      <c r="AJ1" s="63" t="s">
        <v>193</v>
      </c>
      <c r="AK1" s="47"/>
      <c r="AL1" s="47"/>
      <c r="AM1" s="47"/>
      <c r="AN1" s="47"/>
    </row>
    <row r="2" spans="1:40" s="40" customFormat="1" ht="12.75">
      <c r="A2" s="3" t="s">
        <v>5</v>
      </c>
      <c r="B2" s="4" t="s">
        <v>6</v>
      </c>
      <c r="C2" s="61" t="s">
        <v>133</v>
      </c>
      <c r="D2" s="33" t="s">
        <v>9</v>
      </c>
      <c r="E2" s="33" t="s">
        <v>10</v>
      </c>
      <c r="F2" s="33" t="s">
        <v>9</v>
      </c>
      <c r="G2" s="33" t="s">
        <v>10</v>
      </c>
      <c r="H2" s="5" t="s">
        <v>9</v>
      </c>
      <c r="I2" s="33" t="s">
        <v>10</v>
      </c>
      <c r="J2" s="33" t="s">
        <v>9</v>
      </c>
      <c r="K2" s="33" t="s">
        <v>10</v>
      </c>
      <c r="L2" s="33" t="s">
        <v>9</v>
      </c>
      <c r="M2" s="33" t="s">
        <v>10</v>
      </c>
      <c r="N2" s="58" t="s">
        <v>204</v>
      </c>
      <c r="O2" s="4" t="s">
        <v>203</v>
      </c>
      <c r="P2" s="5" t="s">
        <v>9</v>
      </c>
      <c r="Q2" s="5" t="s">
        <v>10</v>
      </c>
      <c r="R2" s="5" t="s">
        <v>9</v>
      </c>
      <c r="S2" s="5" t="s">
        <v>10</v>
      </c>
      <c r="T2" s="5" t="s">
        <v>9</v>
      </c>
      <c r="U2" s="5" t="s">
        <v>10</v>
      </c>
      <c r="V2" s="6" t="s">
        <v>9</v>
      </c>
      <c r="W2" s="5" t="s">
        <v>10</v>
      </c>
      <c r="X2" s="58" t="s">
        <v>194</v>
      </c>
      <c r="Y2" s="4" t="s">
        <v>134</v>
      </c>
      <c r="Z2" s="34" t="s">
        <v>9</v>
      </c>
      <c r="AA2" s="34" t="s">
        <v>10</v>
      </c>
      <c r="AB2" s="34" t="s">
        <v>9</v>
      </c>
      <c r="AC2" s="34" t="s">
        <v>10</v>
      </c>
      <c r="AD2" s="34" t="s">
        <v>9</v>
      </c>
      <c r="AE2" s="34" t="s">
        <v>10</v>
      </c>
      <c r="AF2" s="34" t="s">
        <v>9</v>
      </c>
      <c r="AG2" s="34" t="s">
        <v>11</v>
      </c>
      <c r="AH2" s="34" t="s">
        <v>9</v>
      </c>
      <c r="AI2" s="34" t="s">
        <v>10</v>
      </c>
      <c r="AJ2" s="58" t="s">
        <v>207</v>
      </c>
      <c r="AK2" s="48"/>
      <c r="AL2" s="48"/>
      <c r="AM2" s="48"/>
      <c r="AN2" s="48"/>
    </row>
    <row r="3" spans="1:36" ht="17.25" customHeight="1">
      <c r="A3" s="7" t="s">
        <v>16</v>
      </c>
      <c r="B3" s="26" t="s">
        <v>17</v>
      </c>
      <c r="C3" s="35">
        <v>0.43997791</v>
      </c>
      <c r="D3" s="25">
        <v>0.837</v>
      </c>
      <c r="E3" s="25">
        <v>0.022806919</v>
      </c>
      <c r="F3" s="25">
        <v>0.5410999999999999</v>
      </c>
      <c r="G3" s="25">
        <v>0.020679834514704305</v>
      </c>
      <c r="H3" s="43">
        <v>0.313</v>
      </c>
      <c r="I3" s="25">
        <v>0.006912147117775914</v>
      </c>
      <c r="J3" s="25">
        <v>0.39283</v>
      </c>
      <c r="K3" s="25">
        <v>0.0027014605103330394</v>
      </c>
      <c r="L3" s="25">
        <v>0.4245</v>
      </c>
      <c r="M3" s="25">
        <v>0.0075608641</v>
      </c>
      <c r="N3" s="59">
        <f>100*(D3/C3+F3/C3+H3/C3+J3/C3+L3/C3)/5</f>
        <v>114.02527004139817</v>
      </c>
      <c r="O3" s="55">
        <v>4.35391992</v>
      </c>
      <c r="R3" s="10">
        <v>3.0326680440000002</v>
      </c>
      <c r="S3" s="10">
        <v>0.9495405613443906</v>
      </c>
      <c r="V3" s="12">
        <v>0.926</v>
      </c>
      <c r="W3" s="10">
        <v>0.1205013337</v>
      </c>
      <c r="X3" s="59">
        <f>((R3/O3+V3/O3)/2)*100</f>
        <v>45.460965253582344</v>
      </c>
      <c r="Y3" s="36">
        <v>1316.565</v>
      </c>
      <c r="Z3" s="28">
        <v>1281.9</v>
      </c>
      <c r="AA3" s="28">
        <v>41.940301488</v>
      </c>
      <c r="AB3" s="28">
        <v>1483.0851549999995</v>
      </c>
      <c r="AC3" s="28">
        <v>35.63063356528649</v>
      </c>
      <c r="AD3" s="28">
        <v>1265</v>
      </c>
      <c r="AE3" s="28">
        <v>45.03085362035436</v>
      </c>
      <c r="AF3" s="28">
        <v>1774.5</v>
      </c>
      <c r="AG3" s="28">
        <v>84.54223139288958</v>
      </c>
      <c r="AH3" s="28">
        <v>1323</v>
      </c>
      <c r="AI3" s="28">
        <v>16.363916945</v>
      </c>
      <c r="AJ3" s="59">
        <f aca="true" t="shared" si="0" ref="AJ3:AJ43">100*(Z3/Y3+AB3/Y3+AD3/Y3+AF3/Y3+AH3/Y3)/5</f>
        <v>108.27395768534022</v>
      </c>
    </row>
    <row r="4" spans="1:36" ht="12.75">
      <c r="A4" s="15" t="s">
        <v>18</v>
      </c>
      <c r="B4" s="41" t="s">
        <v>208</v>
      </c>
      <c r="C4" s="35">
        <v>0.3320588</v>
      </c>
      <c r="D4" s="25">
        <v>1.14108</v>
      </c>
      <c r="E4" s="25">
        <v>0.019270115</v>
      </c>
      <c r="F4" s="25">
        <v>0.523</v>
      </c>
      <c r="G4" s="25">
        <v>0.009116529554118237</v>
      </c>
      <c r="H4" s="43">
        <v>0.31690000000000007</v>
      </c>
      <c r="I4" s="25">
        <v>0.00460555220479707</v>
      </c>
      <c r="J4" s="25">
        <v>0.5332699999999999</v>
      </c>
      <c r="K4" s="25">
        <v>0.004174539229397407</v>
      </c>
      <c r="L4" s="25">
        <v>0.3836</v>
      </c>
      <c r="M4" s="25">
        <v>0.0058916136</v>
      </c>
      <c r="N4" s="59">
        <f>100*(D4/C4+F4/C4+H4/C4+J4/C4+L4/C4)/5</f>
        <v>174.53836489200108</v>
      </c>
      <c r="O4" s="55">
        <v>1.50759</v>
      </c>
      <c r="R4" s="10">
        <v>2.626824816</v>
      </c>
      <c r="S4" s="10">
        <v>0.5599560800548627</v>
      </c>
      <c r="V4" s="12"/>
      <c r="W4" s="10"/>
      <c r="X4" s="59">
        <f>(R4/O4)*100</f>
        <v>174.24</v>
      </c>
      <c r="Y4" s="36">
        <v>714</v>
      </c>
      <c r="Z4" s="28">
        <v>788.1</v>
      </c>
      <c r="AA4" s="28">
        <v>33.867224405</v>
      </c>
      <c r="AB4" s="28">
        <v>844.1581299999999</v>
      </c>
      <c r="AC4" s="28">
        <v>31.61707462877722</v>
      </c>
      <c r="AD4" s="28">
        <v>465</v>
      </c>
      <c r="AE4" s="28">
        <v>29.1547594742265</v>
      </c>
      <c r="AF4" s="28">
        <v>1169.6</v>
      </c>
      <c r="AG4" s="28">
        <v>74.63273038315327</v>
      </c>
      <c r="AH4" s="28">
        <v>437</v>
      </c>
      <c r="AI4" s="28">
        <v>14.944341181</v>
      </c>
      <c r="AJ4" s="59">
        <f t="shared" si="0"/>
        <v>103.7495274509804</v>
      </c>
    </row>
    <row r="5" spans="1:33" ht="12.75">
      <c r="A5" s="17" t="s">
        <v>19</v>
      </c>
      <c r="B5" s="41" t="s">
        <v>195</v>
      </c>
      <c r="C5" s="35"/>
      <c r="J5" s="13">
        <v>0.08985599999999998</v>
      </c>
      <c r="K5" s="13">
        <v>0.0029025781643221902</v>
      </c>
      <c r="O5" s="55">
        <v>0.19</v>
      </c>
      <c r="V5" s="12"/>
      <c r="W5" s="10"/>
      <c r="Y5" s="36">
        <v>2191.6935</v>
      </c>
      <c r="Z5" s="28">
        <v>1534.16</v>
      </c>
      <c r="AA5" s="28">
        <v>39.520773722</v>
      </c>
      <c r="AF5" s="28">
        <v>2563.32</v>
      </c>
      <c r="AG5" s="28">
        <v>85.09843711843362</v>
      </c>
    </row>
    <row r="6" spans="1:36" ht="12.75">
      <c r="A6" s="7" t="s">
        <v>21</v>
      </c>
      <c r="B6" s="26" t="s">
        <v>22</v>
      </c>
      <c r="C6" s="35">
        <v>0.190103663</v>
      </c>
      <c r="F6" s="25">
        <v>0.23409999999999997</v>
      </c>
      <c r="G6" s="25">
        <v>0.012862088995701015</v>
      </c>
      <c r="H6" s="43">
        <v>0.1426</v>
      </c>
      <c r="I6" s="25">
        <v>0.004273952113286555</v>
      </c>
      <c r="J6" s="25">
        <v>0.16495555555555555</v>
      </c>
      <c r="K6" s="25">
        <v>0.001769259104195249</v>
      </c>
      <c r="L6" s="25">
        <v>0.1959</v>
      </c>
      <c r="M6" s="25">
        <v>0.0061182786</v>
      </c>
      <c r="N6" s="59">
        <f>100*(F6/C6+H6/C6+J6/C6+L6/C6)/4</f>
        <v>96.99386428387173</v>
      </c>
      <c r="O6" s="55">
        <v>6.0605118000000004</v>
      </c>
      <c r="P6" s="10">
        <v>5.516</v>
      </c>
      <c r="Q6" s="10">
        <v>0.6137715826</v>
      </c>
      <c r="R6" s="10">
        <v>4.380453504</v>
      </c>
      <c r="S6" s="10">
        <v>1.7759252643206018</v>
      </c>
      <c r="T6" s="43">
        <v>3.446</v>
      </c>
      <c r="U6" s="10">
        <v>0.7239633968647867</v>
      </c>
      <c r="V6" s="12">
        <v>1.5969</v>
      </c>
      <c r="W6" s="10">
        <v>0.2641074907</v>
      </c>
      <c r="X6" s="59">
        <f>100*(P6/O6+R6/O6+T6/O6+V6/O6)/4</f>
        <v>61.62579166993785</v>
      </c>
      <c r="Y6" s="36">
        <v>1153.9305</v>
      </c>
      <c r="Z6" s="28">
        <v>1106.2</v>
      </c>
      <c r="AA6" s="28">
        <v>23.408450516</v>
      </c>
      <c r="AB6" s="28">
        <v>1262.3649099999998</v>
      </c>
      <c r="AC6" s="28">
        <v>44.11309005724922</v>
      </c>
      <c r="AD6" s="28">
        <v>1161</v>
      </c>
      <c r="AE6" s="28">
        <v>24.698178070456912</v>
      </c>
      <c r="AF6" s="28">
        <v>1539.888888888889</v>
      </c>
      <c r="AG6" s="28">
        <v>41.59460435093848</v>
      </c>
      <c r="AH6" s="28">
        <v>1110</v>
      </c>
      <c r="AI6" s="28">
        <v>32.317865716</v>
      </c>
      <c r="AJ6" s="59">
        <f t="shared" si="0"/>
        <v>107.10270330646237</v>
      </c>
    </row>
    <row r="7" spans="1:36" ht="25.5">
      <c r="A7" s="7" t="s">
        <v>25</v>
      </c>
      <c r="B7" s="26" t="s">
        <v>26</v>
      </c>
      <c r="C7" s="35">
        <v>0.00830147</v>
      </c>
      <c r="L7" s="25">
        <v>0.0421</v>
      </c>
      <c r="M7" s="25">
        <v>0.0064195881</v>
      </c>
      <c r="N7" s="59">
        <f>100*(L7/C7)</f>
        <v>507.13909705148603</v>
      </c>
      <c r="O7" s="55">
        <v>0.16885008</v>
      </c>
      <c r="V7" s="12">
        <v>1.1148</v>
      </c>
      <c r="W7" s="10">
        <v>0.2093076683</v>
      </c>
      <c r="X7" s="59">
        <f>(V7/O7)*100</f>
        <v>660.2306614246199</v>
      </c>
      <c r="Y7" s="36">
        <v>1703.79</v>
      </c>
      <c r="Z7" s="28">
        <v>2708.4</v>
      </c>
      <c r="AA7" s="28">
        <v>62.348839426</v>
      </c>
      <c r="AB7" s="28">
        <v>3688.738690999999</v>
      </c>
      <c r="AC7" s="28">
        <v>41.63381718763729</v>
      </c>
      <c r="AD7" s="28">
        <v>2245</v>
      </c>
      <c r="AE7" s="28">
        <v>71.99537022151728</v>
      </c>
      <c r="AF7" s="28">
        <v>2261.1</v>
      </c>
      <c r="AG7" s="28">
        <v>51.53520910773312</v>
      </c>
      <c r="AH7" s="28">
        <v>1920</v>
      </c>
      <c r="AI7" s="28">
        <v>43.716256829</v>
      </c>
      <c r="AJ7" s="59">
        <f t="shared" si="0"/>
        <v>150.5260471184829</v>
      </c>
    </row>
    <row r="8" spans="1:36" ht="25.5">
      <c r="A8" s="7" t="s">
        <v>27</v>
      </c>
      <c r="B8" s="26" t="s">
        <v>28</v>
      </c>
      <c r="C8" s="35">
        <v>4.574109969999999</v>
      </c>
      <c r="D8" s="25">
        <v>16.15102</v>
      </c>
      <c r="E8" s="25">
        <v>0.1006353351</v>
      </c>
      <c r="F8" s="25">
        <v>5.88</v>
      </c>
      <c r="G8" s="25">
        <v>0.071492035298424</v>
      </c>
      <c r="H8" s="43">
        <v>3.5934999999999997</v>
      </c>
      <c r="I8" s="25">
        <v>0.025025542507162067</v>
      </c>
      <c r="J8" s="25">
        <v>5.36653</v>
      </c>
      <c r="K8" s="25">
        <v>0.022931833768802617</v>
      </c>
      <c r="L8" s="25">
        <v>4.1532</v>
      </c>
      <c r="M8" s="25">
        <v>0.5687809186</v>
      </c>
      <c r="N8" s="59">
        <f>100*(F8/C8+H8/C8+J8/C8+L8/C8)/4</f>
        <v>103.80833716597331</v>
      </c>
      <c r="O8" s="55">
        <v>0.57891456</v>
      </c>
      <c r="R8" s="10">
        <v>0.9409291315200001</v>
      </c>
      <c r="S8" s="10">
        <v>0.8491700875803846</v>
      </c>
      <c r="V8" s="12"/>
      <c r="W8" s="10"/>
      <c r="X8" s="59">
        <f>(R8/O8)*100</f>
        <v>162.53333333333336</v>
      </c>
      <c r="Y8" s="36">
        <v>309.78</v>
      </c>
      <c r="Z8" s="28">
        <v>404.6</v>
      </c>
      <c r="AA8" s="28">
        <v>30.573045499</v>
      </c>
      <c r="AB8" s="28">
        <v>247.74879429999996</v>
      </c>
      <c r="AC8" s="28">
        <v>91.71237235628598</v>
      </c>
      <c r="AD8" s="28">
        <v>206</v>
      </c>
      <c r="AE8" s="28">
        <v>24.585451886114363</v>
      </c>
      <c r="AF8" s="28">
        <v>622.7</v>
      </c>
      <c r="AG8" s="28">
        <v>42.77343412290702</v>
      </c>
      <c r="AH8" s="28">
        <v>214</v>
      </c>
      <c r="AI8" s="28">
        <v>25.033311141</v>
      </c>
      <c r="AJ8" s="59">
        <f t="shared" si="0"/>
        <v>109.4356507392343</v>
      </c>
    </row>
    <row r="9" spans="1:36" ht="12.75">
      <c r="A9" s="7" t="s">
        <v>29</v>
      </c>
      <c r="B9" s="26" t="s">
        <v>30</v>
      </c>
      <c r="C9" s="35">
        <v>4.159036469999999</v>
      </c>
      <c r="D9" s="25">
        <v>14.80638</v>
      </c>
      <c r="E9" s="25">
        <v>0.1118416321</v>
      </c>
      <c r="F9" s="25">
        <v>5.739</v>
      </c>
      <c r="G9" s="25">
        <v>0.02806737924669454</v>
      </c>
      <c r="H9" s="43">
        <v>3.2474</v>
      </c>
      <c r="I9" s="25">
        <v>0.013525284963110054</v>
      </c>
      <c r="J9" s="25">
        <v>4.991559999999999</v>
      </c>
      <c r="K9" s="25">
        <v>0.01784022919633531</v>
      </c>
      <c r="L9" s="25">
        <v>3.5615</v>
      </c>
      <c r="M9" s="25">
        <v>0.8440879693</v>
      </c>
      <c r="N9" s="59">
        <f>100*(F9/C9+H9/C9+J9/C9+L9/C9)/4</f>
        <v>105.42982807746336</v>
      </c>
      <c r="O9" s="55">
        <v>0.25327512</v>
      </c>
      <c r="R9" s="10">
        <v>0.4941276984</v>
      </c>
      <c r="S9" s="10">
        <v>0.42136758551496134</v>
      </c>
      <c r="V9" s="12"/>
      <c r="W9" s="10"/>
      <c r="X9" s="59">
        <f>(R9/O9)*100</f>
        <v>195.09523809523807</v>
      </c>
      <c r="Y9" s="36">
        <v>464.67</v>
      </c>
      <c r="Z9" s="28">
        <v>596.4</v>
      </c>
      <c r="AA9" s="28">
        <v>23.210151036</v>
      </c>
      <c r="AB9" s="28">
        <v>378.32224449999995</v>
      </c>
      <c r="AC9" s="28">
        <v>29.06994726996659</v>
      </c>
      <c r="AD9" s="28">
        <v>281</v>
      </c>
      <c r="AE9" s="28">
        <v>31.428932176861785</v>
      </c>
      <c r="AF9" s="28">
        <v>773.3</v>
      </c>
      <c r="AG9" s="28">
        <v>40.72413971535254</v>
      </c>
      <c r="AH9" s="28">
        <v>292</v>
      </c>
      <c r="AI9" s="28">
        <v>34.896672875</v>
      </c>
      <c r="AJ9" s="59">
        <f t="shared" si="0"/>
        <v>99.8998103815611</v>
      </c>
    </row>
    <row r="10" spans="1:36" ht="12.75">
      <c r="A10" s="7" t="s">
        <v>31</v>
      </c>
      <c r="B10" s="26" t="s">
        <v>32</v>
      </c>
      <c r="C10" s="35">
        <v>1.56897783</v>
      </c>
      <c r="D10" s="25">
        <v>5.32726</v>
      </c>
      <c r="E10" s="25">
        <v>0.0746420078</v>
      </c>
      <c r="F10" s="25">
        <v>1.932</v>
      </c>
      <c r="G10" s="25">
        <v>0.022509257354845526</v>
      </c>
      <c r="H10" s="43">
        <v>1.1477</v>
      </c>
      <c r="I10" s="25">
        <v>0.005186520991955955</v>
      </c>
      <c r="J10" s="25">
        <v>1.6390300000000004</v>
      </c>
      <c r="K10" s="25">
        <v>0.00873486627767641</v>
      </c>
      <c r="L10" s="25">
        <v>1.3987</v>
      </c>
      <c r="M10" s="25">
        <v>0.0087692645</v>
      </c>
      <c r="N10" s="59">
        <f>100*(F10/C10+H10/C10+J10/C10+L10/C10)/4</f>
        <v>97.47476801504583</v>
      </c>
      <c r="O10" s="55">
        <v>1.03722192</v>
      </c>
      <c r="R10" s="10">
        <v>1.271199888</v>
      </c>
      <c r="S10" s="10">
        <v>0.749760209392323</v>
      </c>
      <c r="V10" s="12"/>
      <c r="W10" s="10"/>
      <c r="X10" s="59">
        <f>(R10/O10)*100</f>
        <v>122.55813953488372</v>
      </c>
      <c r="Y10" s="36">
        <v>619.56</v>
      </c>
      <c r="Z10" s="28">
        <v>711.7</v>
      </c>
      <c r="AA10" s="28">
        <v>30.80061327</v>
      </c>
      <c r="AB10" s="28">
        <v>645.5873551999999</v>
      </c>
      <c r="AC10" s="28">
        <v>40.53271151698955</v>
      </c>
      <c r="AD10" s="28">
        <v>514</v>
      </c>
      <c r="AE10" s="28">
        <v>20.655911179772882</v>
      </c>
      <c r="AF10" s="28">
        <v>1012.2</v>
      </c>
      <c r="AG10" s="28">
        <v>22.104800886283083</v>
      </c>
      <c r="AH10" s="28">
        <v>498</v>
      </c>
      <c r="AI10" s="28">
        <v>12.292725943</v>
      </c>
      <c r="AJ10" s="59">
        <f t="shared" si="0"/>
        <v>109.15770402220933</v>
      </c>
    </row>
    <row r="11" spans="1:36" ht="12.75">
      <c r="A11" s="7" t="s">
        <v>33</v>
      </c>
      <c r="B11" s="26" t="s">
        <v>17</v>
      </c>
      <c r="C11" s="35">
        <v>1.9259410399999999</v>
      </c>
      <c r="D11" s="25">
        <v>7.77091</v>
      </c>
      <c r="E11" s="25">
        <v>0.0602284807</v>
      </c>
      <c r="F11" s="25">
        <v>2.6989999999999994</v>
      </c>
      <c r="G11" s="25">
        <v>0.06244108334175252</v>
      </c>
      <c r="H11" s="43">
        <v>1.5851000000000002</v>
      </c>
      <c r="I11" s="25">
        <v>0.008659612513784276</v>
      </c>
      <c r="J11" s="25">
        <v>2.0167699999999997</v>
      </c>
      <c r="K11" s="25">
        <v>0.01258023582184906</v>
      </c>
      <c r="L11" s="25">
        <v>1.9035</v>
      </c>
      <c r="M11" s="25">
        <v>0.2028635283</v>
      </c>
      <c r="N11" s="59">
        <f>100*(F11/C11+H11/C11+J11/C11+L11/C11)/4</f>
        <v>106.4981978887578</v>
      </c>
      <c r="O11" s="55">
        <v>4.68558972</v>
      </c>
      <c r="P11" s="10">
        <v>3.0966666667</v>
      </c>
      <c r="Q11" s="10">
        <v>0.6774953874</v>
      </c>
      <c r="R11" s="10">
        <v>3.200915088</v>
      </c>
      <c r="S11" s="10">
        <v>1.3667065901138744</v>
      </c>
      <c r="V11" s="12">
        <v>2.0517</v>
      </c>
      <c r="W11" s="10">
        <v>0.4519621543</v>
      </c>
      <c r="X11" s="59">
        <f>((P11/O11+R11/O11+V11/O11)/3)*100</f>
        <v>59.396876050712635</v>
      </c>
      <c r="Y11" s="36">
        <v>1310</v>
      </c>
      <c r="Z11" s="28">
        <v>1281.9</v>
      </c>
      <c r="AA11" s="28">
        <v>40.48991644</v>
      </c>
      <c r="AB11" s="28">
        <v>1497.0253810000002</v>
      </c>
      <c r="AC11" s="28">
        <v>34.64438938659562</v>
      </c>
      <c r="AD11" s="28">
        <v>1358</v>
      </c>
      <c r="AE11" s="28">
        <v>32.249030993194225</v>
      </c>
      <c r="AF11" s="28">
        <v>1778.2</v>
      </c>
      <c r="AG11" s="28">
        <v>55.29074666403651</v>
      </c>
      <c r="AH11" s="28">
        <v>1387</v>
      </c>
      <c r="AI11" s="28">
        <v>26.267851073</v>
      </c>
      <c r="AJ11" s="59">
        <f t="shared" si="0"/>
        <v>111.48283024427481</v>
      </c>
    </row>
    <row r="12" spans="1:36" ht="12.75">
      <c r="A12" s="7" t="s">
        <v>34</v>
      </c>
      <c r="B12" s="26" t="s">
        <v>35</v>
      </c>
      <c r="C12" s="35">
        <v>0.64751466</v>
      </c>
      <c r="D12" s="25">
        <v>1.9482</v>
      </c>
      <c r="E12" s="25">
        <v>0.0309637064</v>
      </c>
      <c r="F12" s="25">
        <v>1.1909999999999998</v>
      </c>
      <c r="G12" s="25">
        <v>0.014491376746189452</v>
      </c>
      <c r="H12" s="43">
        <v>0.5389</v>
      </c>
      <c r="I12" s="25">
        <v>0.006887186169498644</v>
      </c>
      <c r="J12" s="25">
        <v>0.53798</v>
      </c>
      <c r="K12" s="25">
        <v>0.005698888780572335</v>
      </c>
      <c r="L12" s="25">
        <v>0.6556</v>
      </c>
      <c r="M12" s="25">
        <v>0.0110373105</v>
      </c>
      <c r="N12" s="59">
        <f>100*(F12/C12+H12/C12+J12/C12+L12/C12)/4</f>
        <v>112.87312012364322</v>
      </c>
      <c r="O12" s="55">
        <v>3.12975684</v>
      </c>
      <c r="R12" s="10">
        <v>7.145976600000002</v>
      </c>
      <c r="S12" s="10">
        <v>2.5802065062870714</v>
      </c>
      <c r="V12" s="12">
        <v>1.319</v>
      </c>
      <c r="W12" s="10">
        <v>0.3928271885</v>
      </c>
      <c r="X12" s="59">
        <f>((R12/O12+V12/O12)/2)*100</f>
        <v>135.2337742634345</v>
      </c>
      <c r="Y12" s="36">
        <v>464.67</v>
      </c>
      <c r="Z12" s="28">
        <v>585.6</v>
      </c>
      <c r="AA12" s="28">
        <v>25.92382002</v>
      </c>
      <c r="AB12" s="28">
        <v>490.2312809999999</v>
      </c>
      <c r="AC12" s="28">
        <v>31.806211358453993</v>
      </c>
      <c r="AD12" s="28">
        <v>349</v>
      </c>
      <c r="AE12" s="28">
        <v>33.14949304120485</v>
      </c>
      <c r="AF12" s="28">
        <v>805</v>
      </c>
      <c r="AG12" s="28">
        <v>35.188381921057704</v>
      </c>
      <c r="AH12" s="28">
        <v>390</v>
      </c>
      <c r="AI12" s="28">
        <v>32.998316455</v>
      </c>
      <c r="AJ12" s="59">
        <f t="shared" si="0"/>
        <v>112.76093920416638</v>
      </c>
    </row>
    <row r="13" spans="1:36" ht="12.75">
      <c r="A13" s="7" t="s">
        <v>36</v>
      </c>
      <c r="B13" s="41" t="s">
        <v>37</v>
      </c>
      <c r="C13" s="35">
        <v>0.01</v>
      </c>
      <c r="H13" s="43">
        <v>0.018</v>
      </c>
      <c r="I13" s="25">
        <v>0.0014907119849998597</v>
      </c>
      <c r="N13" s="59">
        <f>100*(H13/C13)</f>
        <v>179.99999999999997</v>
      </c>
      <c r="O13" s="55">
        <v>0.005</v>
      </c>
      <c r="V13" s="12">
        <v>0.5588888889</v>
      </c>
      <c r="W13" s="10">
        <v>0.0889936015</v>
      </c>
      <c r="X13" s="59">
        <f>(V13/O13)*100</f>
        <v>11177.777778</v>
      </c>
      <c r="Y13" s="36">
        <v>5</v>
      </c>
      <c r="Z13" s="28">
        <v>603.4</v>
      </c>
      <c r="AA13" s="28">
        <v>35.519008995</v>
      </c>
      <c r="AD13" s="28">
        <v>398</v>
      </c>
      <c r="AE13" s="28">
        <v>33.92802839999858</v>
      </c>
      <c r="AF13" s="28">
        <v>1067.4</v>
      </c>
      <c r="AG13" s="28">
        <v>66.07100557565155</v>
      </c>
      <c r="AH13" s="28">
        <v>592</v>
      </c>
      <c r="AI13" s="28">
        <v>22.010098692</v>
      </c>
      <c r="AJ13" s="59">
        <f>100*(Z13/Y13+AD13/Y13+AF13/Y13+AH13/Y13)/4</f>
        <v>13304</v>
      </c>
    </row>
    <row r="14" spans="1:36" ht="12.75">
      <c r="A14" s="7" t="s">
        <v>38</v>
      </c>
      <c r="B14" s="26" t="s">
        <v>37</v>
      </c>
      <c r="C14" s="35">
        <v>2.67307334</v>
      </c>
      <c r="D14" s="25">
        <v>9.33199</v>
      </c>
      <c r="E14" s="25">
        <v>0.0659093898</v>
      </c>
      <c r="F14" s="25">
        <v>3.3470000000000004</v>
      </c>
      <c r="G14" s="25">
        <v>0.03267686915507328</v>
      </c>
      <c r="H14" s="43">
        <v>2.2026999999999997</v>
      </c>
      <c r="I14" s="25">
        <v>0.016432014822020783</v>
      </c>
      <c r="J14" s="25">
        <v>2.4986900000000003</v>
      </c>
      <c r="K14" s="25">
        <v>0.012318951073673316</v>
      </c>
      <c r="L14" s="25">
        <v>2.4989</v>
      </c>
      <c r="M14" s="25">
        <v>0.0197115307</v>
      </c>
      <c r="N14" s="59">
        <f>100*(F14/C14+H14/C14+J14/C14+L14/C14)/4</f>
        <v>98.64385164980172</v>
      </c>
      <c r="O14" s="55">
        <v>1.8875026799999999</v>
      </c>
      <c r="R14" s="10">
        <v>6.052069296000001</v>
      </c>
      <c r="S14" s="10">
        <v>0.7297992508934733</v>
      </c>
      <c r="V14" s="12">
        <v>1.9606</v>
      </c>
      <c r="W14" s="10">
        <v>0.1773403507</v>
      </c>
      <c r="X14" s="59">
        <f>((R14/O14+V14/O14)/2)*100</f>
        <v>212.25583891621284</v>
      </c>
      <c r="Y14" s="36">
        <v>697.005</v>
      </c>
      <c r="Z14" s="28">
        <v>2038.8</v>
      </c>
      <c r="AA14" s="28">
        <v>43.248121346</v>
      </c>
      <c r="AB14" s="28">
        <v>1788.9956700000005</v>
      </c>
      <c r="AC14" s="28">
        <v>45.4524085540995</v>
      </c>
      <c r="AD14" s="28">
        <v>2870</v>
      </c>
      <c r="AE14" s="28">
        <v>60.18490028422579</v>
      </c>
      <c r="AF14" s="28">
        <v>3457.7</v>
      </c>
      <c r="AG14" s="28">
        <v>116.75905865404101</v>
      </c>
      <c r="AH14" s="28">
        <v>2777</v>
      </c>
      <c r="AI14" s="28">
        <v>76.165025511</v>
      </c>
      <c r="AJ14" s="59">
        <f t="shared" si="0"/>
        <v>371.08760109324896</v>
      </c>
    </row>
    <row r="15" spans="1:36" ht="12.75">
      <c r="A15" s="7" t="s">
        <v>39</v>
      </c>
      <c r="B15" s="26" t="s">
        <v>40</v>
      </c>
      <c r="C15" s="35">
        <v>0.87995582</v>
      </c>
      <c r="D15" s="25">
        <v>3.15222</v>
      </c>
      <c r="E15" s="25">
        <v>0.0316115591</v>
      </c>
      <c r="F15" s="25">
        <v>1.165</v>
      </c>
      <c r="G15" s="25">
        <v>0.028771127502720092</v>
      </c>
      <c r="H15" s="43">
        <v>0.6575</v>
      </c>
      <c r="I15" s="25">
        <v>0.01009125033548041</v>
      </c>
      <c r="J15" s="25">
        <v>0.9997299999999999</v>
      </c>
      <c r="K15" s="25">
        <v>0.0047551258892086275</v>
      </c>
      <c r="L15" s="25">
        <v>0.8183</v>
      </c>
      <c r="M15" s="25">
        <v>0.0077035345</v>
      </c>
      <c r="N15" s="59">
        <f aca="true" t="shared" si="1" ref="N15:N20">100*(F15/C15+H15/C15+J15/C15+L15/C15)/4</f>
        <v>103.42934035029168</v>
      </c>
      <c r="O15" s="55">
        <v>0.22</v>
      </c>
      <c r="R15" s="10">
        <v>1.816344432</v>
      </c>
      <c r="S15" s="10">
        <v>1.2372016716444014</v>
      </c>
      <c r="V15" s="12"/>
      <c r="W15" s="10"/>
      <c r="X15" s="59">
        <f>(R15/O15)*100</f>
        <v>825.6111054545455</v>
      </c>
      <c r="Y15" s="36">
        <v>309.78</v>
      </c>
      <c r="Z15" s="28">
        <v>399.4</v>
      </c>
      <c r="AA15" s="28">
        <v>19.540271805</v>
      </c>
      <c r="AB15" s="28">
        <v>384.0532263</v>
      </c>
      <c r="AC15" s="28">
        <v>17.722303398727234</v>
      </c>
      <c r="AD15" s="28">
        <v>223</v>
      </c>
      <c r="AE15" s="28">
        <v>36.83295625749672</v>
      </c>
      <c r="AF15" s="28">
        <v>582.3</v>
      </c>
      <c r="AG15" s="28">
        <v>26.466120901173923</v>
      </c>
      <c r="AH15" s="28">
        <v>250</v>
      </c>
      <c r="AI15" s="28">
        <v>29.05932629</v>
      </c>
      <c r="AJ15" s="59">
        <f t="shared" si="0"/>
        <v>118.71348868874686</v>
      </c>
    </row>
    <row r="16" spans="1:36" ht="12.75">
      <c r="A16" s="7" t="s">
        <v>42</v>
      </c>
      <c r="B16" s="26" t="s">
        <v>40</v>
      </c>
      <c r="C16" s="35">
        <v>1.86783075</v>
      </c>
      <c r="D16" s="25">
        <v>6.63045</v>
      </c>
      <c r="E16" s="25">
        <v>0.0705218524</v>
      </c>
      <c r="F16" s="25">
        <v>2.595</v>
      </c>
      <c r="G16" s="25">
        <v>0.01900292375165231</v>
      </c>
      <c r="H16" s="43">
        <v>1.3799</v>
      </c>
      <c r="I16" s="25">
        <v>0.010857153299911439</v>
      </c>
      <c r="J16" s="25">
        <v>1.97774</v>
      </c>
      <c r="K16" s="25">
        <v>0.009598634162097103</v>
      </c>
      <c r="L16" s="25">
        <v>1.7145</v>
      </c>
      <c r="M16" s="25">
        <v>0.0156648935</v>
      </c>
      <c r="N16" s="59">
        <f t="shared" si="1"/>
        <v>102.6209146626374</v>
      </c>
      <c r="O16" s="55">
        <v>0.5</v>
      </c>
      <c r="R16" s="10">
        <v>1.1608443000000002</v>
      </c>
      <c r="S16" s="10">
        <v>0.7641536681130551</v>
      </c>
      <c r="V16" s="12">
        <v>0.5194</v>
      </c>
      <c r="W16" s="10">
        <v>0.1069384039</v>
      </c>
      <c r="X16" s="59">
        <f>((R16/O16+V16/O16)/2)*100</f>
        <v>168.02443</v>
      </c>
      <c r="Y16" s="36">
        <v>1006.785</v>
      </c>
      <c r="Z16" s="28">
        <v>1121.6</v>
      </c>
      <c r="AA16" s="28">
        <v>23.224508128</v>
      </c>
      <c r="AB16" s="28">
        <v>1347.5551799999998</v>
      </c>
      <c r="AC16" s="28">
        <v>40.81746783101699</v>
      </c>
      <c r="AD16" s="28">
        <v>1077</v>
      </c>
      <c r="AE16" s="28">
        <v>43.728963196287005</v>
      </c>
      <c r="AF16" s="28">
        <v>1520.7</v>
      </c>
      <c r="AG16" s="28">
        <v>39.27127873310633</v>
      </c>
      <c r="AH16" s="28">
        <v>1147</v>
      </c>
      <c r="AI16" s="28">
        <v>24.966644415</v>
      </c>
      <c r="AJ16" s="59">
        <f t="shared" si="0"/>
        <v>123.43956614371488</v>
      </c>
    </row>
    <row r="17" spans="1:36" ht="25.5">
      <c r="A17" s="7" t="s">
        <v>44</v>
      </c>
      <c r="B17" s="26" t="s">
        <v>28</v>
      </c>
      <c r="C17" s="35">
        <v>3.29568359</v>
      </c>
      <c r="D17" s="25">
        <v>11.84907</v>
      </c>
      <c r="E17" s="25">
        <v>0.0612772579</v>
      </c>
      <c r="F17" s="25">
        <v>4.43</v>
      </c>
      <c r="G17" s="25">
        <v>0.026246692913372706</v>
      </c>
      <c r="H17" s="43">
        <v>2.5515</v>
      </c>
      <c r="I17" s="25">
        <v>0.010405660852525334</v>
      </c>
      <c r="J17" s="25">
        <v>3.7374300000000007</v>
      </c>
      <c r="K17" s="25">
        <v>0.013742153316630439</v>
      </c>
      <c r="L17" s="25">
        <v>3.0575</v>
      </c>
      <c r="M17" s="25">
        <v>0.0126425208</v>
      </c>
      <c r="N17" s="59">
        <f t="shared" si="1"/>
        <v>104.50358494517977</v>
      </c>
      <c r="O17" s="55">
        <v>0.446</v>
      </c>
      <c r="R17" s="10">
        <v>0.8561905127999999</v>
      </c>
      <c r="S17" s="10">
        <v>0.4905373886815592</v>
      </c>
      <c r="V17" s="12"/>
      <c r="W17" s="10"/>
      <c r="X17" s="59">
        <f>(R17/O17)*100</f>
        <v>191.97096699551568</v>
      </c>
      <c r="Y17" s="36">
        <v>487.9035</v>
      </c>
      <c r="Z17" s="28">
        <v>749.7</v>
      </c>
      <c r="AA17" s="28">
        <v>21.61815081</v>
      </c>
      <c r="AB17" s="28">
        <v>580.2231844</v>
      </c>
      <c r="AC17" s="28">
        <v>12.994066349211627</v>
      </c>
      <c r="AD17" s="28">
        <v>434</v>
      </c>
      <c r="AE17" s="28">
        <v>30.98386676965933</v>
      </c>
      <c r="AF17" s="28">
        <v>856.6</v>
      </c>
      <c r="AG17" s="28">
        <v>31.15623711411747</v>
      </c>
      <c r="AH17" s="28">
        <v>542</v>
      </c>
      <c r="AI17" s="28">
        <v>28.982753492</v>
      </c>
      <c r="AJ17" s="59">
        <f t="shared" si="0"/>
        <v>129.63724115117026</v>
      </c>
    </row>
    <row r="18" spans="1:36" ht="12.75">
      <c r="A18" s="7" t="s">
        <v>45</v>
      </c>
      <c r="B18" s="26" t="s">
        <v>200</v>
      </c>
      <c r="C18" s="35">
        <v>0.6807205399999999</v>
      </c>
      <c r="D18" s="25">
        <v>2.18063</v>
      </c>
      <c r="E18" s="25">
        <v>0.0233230001</v>
      </c>
      <c r="F18" s="25">
        <v>0.8883999999999999</v>
      </c>
      <c r="G18" s="25">
        <v>0.008194849330863604</v>
      </c>
      <c r="H18" s="43">
        <v>0.538</v>
      </c>
      <c r="I18" s="25">
        <v>0.004472135954999583</v>
      </c>
      <c r="J18" s="25">
        <v>0.88602</v>
      </c>
      <c r="K18" s="25">
        <v>0.006322411635514483</v>
      </c>
      <c r="L18" s="25">
        <v>0.655</v>
      </c>
      <c r="M18" s="25">
        <v>0.0048074017</v>
      </c>
      <c r="N18" s="59">
        <f t="shared" si="1"/>
        <v>108.98084550232612</v>
      </c>
      <c r="O18" s="55">
        <v>0.56082348</v>
      </c>
      <c r="R18" s="10">
        <v>1.2627573840000001</v>
      </c>
      <c r="S18" s="10">
        <v>0.7080885586358763</v>
      </c>
      <c r="V18" s="12"/>
      <c r="W18" s="10"/>
      <c r="X18" s="59">
        <f>(R18/O18)*100</f>
        <v>225.16129032258067</v>
      </c>
      <c r="Y18" s="36">
        <v>464.67</v>
      </c>
      <c r="Z18" s="28">
        <v>633.7</v>
      </c>
      <c r="AA18" s="28">
        <v>32.458691697</v>
      </c>
      <c r="AB18" s="28">
        <v>744.0982856</v>
      </c>
      <c r="AC18" s="28">
        <v>28.080044658866516</v>
      </c>
      <c r="AD18" s="28">
        <v>282</v>
      </c>
      <c r="AE18" s="28">
        <v>22.50925735484551</v>
      </c>
      <c r="AF18" s="28">
        <v>983.3</v>
      </c>
      <c r="AG18" s="28">
        <v>56.365966879157</v>
      </c>
      <c r="AH18" s="28">
        <v>443</v>
      </c>
      <c r="AI18" s="28">
        <v>14.944341181</v>
      </c>
      <c r="AJ18" s="59">
        <f t="shared" si="0"/>
        <v>132.82967635526285</v>
      </c>
    </row>
    <row r="19" spans="1:36" ht="12.75">
      <c r="A19" s="7" t="s">
        <v>46</v>
      </c>
      <c r="B19" s="26" t="s">
        <v>47</v>
      </c>
      <c r="C19" s="35">
        <v>4.33</v>
      </c>
      <c r="D19" s="25">
        <v>14.67736</v>
      </c>
      <c r="E19" s="25">
        <v>0.1316230071</v>
      </c>
      <c r="F19" s="25">
        <v>5.841</v>
      </c>
      <c r="G19" s="25">
        <v>0.03784471194529323</v>
      </c>
      <c r="H19" s="43">
        <v>3.2882000000000007</v>
      </c>
      <c r="I19" s="25">
        <v>0.024679276056373118</v>
      </c>
      <c r="J19" s="25">
        <v>4.152890000000001</v>
      </c>
      <c r="K19" s="25">
        <v>0.012242226558559936</v>
      </c>
      <c r="L19" s="25">
        <v>4.0674</v>
      </c>
      <c r="M19" s="25">
        <v>0.0234908966</v>
      </c>
      <c r="N19" s="59">
        <f t="shared" si="1"/>
        <v>100.17026558891456</v>
      </c>
      <c r="O19" s="55">
        <v>2.57</v>
      </c>
      <c r="R19" s="10">
        <v>3.210563664</v>
      </c>
      <c r="S19" s="10">
        <v>0.5786716195252302</v>
      </c>
      <c r="V19" s="12">
        <v>1.6284</v>
      </c>
      <c r="W19" s="10">
        <v>0.1558554886</v>
      </c>
      <c r="X19" s="59">
        <f>((R19/O19+V19/O19)/2)*100</f>
        <v>94.1432619455253</v>
      </c>
      <c r="Y19" s="36">
        <v>950</v>
      </c>
      <c r="Z19" s="28">
        <v>1058.3</v>
      </c>
      <c r="AA19" s="28">
        <v>31.354779894</v>
      </c>
      <c r="AB19" s="28">
        <v>1060.2316329999999</v>
      </c>
      <c r="AC19" s="28">
        <v>31.288659185845255</v>
      </c>
      <c r="AD19" s="28">
        <v>1008</v>
      </c>
      <c r="AE19" s="28">
        <v>40.49691346263316</v>
      </c>
      <c r="AF19" s="28">
        <v>1450.2</v>
      </c>
      <c r="AG19" s="28">
        <v>43.51704646840514</v>
      </c>
      <c r="AH19" s="28">
        <v>1107</v>
      </c>
      <c r="AI19" s="28">
        <v>27.100635499</v>
      </c>
      <c r="AJ19" s="59">
        <f t="shared" si="0"/>
        <v>119.65750806315789</v>
      </c>
    </row>
    <row r="20" spans="1:36" ht="25.5">
      <c r="A20" s="15" t="s">
        <v>48</v>
      </c>
      <c r="B20" s="41" t="s">
        <v>196</v>
      </c>
      <c r="C20" s="35">
        <v>0.09961764</v>
      </c>
      <c r="D20" s="25">
        <v>0.84704</v>
      </c>
      <c r="E20" s="25">
        <v>0.0278745683</v>
      </c>
      <c r="F20" s="25">
        <v>0.13140000000000002</v>
      </c>
      <c r="G20" s="25">
        <v>0.01161608080779949</v>
      </c>
      <c r="H20" s="43">
        <v>0.11949999999999998</v>
      </c>
      <c r="I20" s="25">
        <v>0.005622375931144332</v>
      </c>
      <c r="J20" s="25">
        <v>0.45052999999999993</v>
      </c>
      <c r="K20" s="25">
        <v>0.0035596660267814776</v>
      </c>
      <c r="L20" s="25">
        <v>0.124</v>
      </c>
      <c r="M20" s="25">
        <v>0.0090553851</v>
      </c>
      <c r="N20" s="59">
        <f t="shared" si="1"/>
        <v>207.1495570463223</v>
      </c>
      <c r="O20" s="55">
        <v>0.04221252</v>
      </c>
      <c r="T20" s="44"/>
      <c r="V20" s="12"/>
      <c r="W20" s="10"/>
      <c r="Y20" s="36">
        <v>464.67</v>
      </c>
      <c r="Z20" s="28">
        <v>453.4</v>
      </c>
      <c r="AA20" s="28">
        <v>33.447139057</v>
      </c>
      <c r="AB20" s="28">
        <v>340.6836343</v>
      </c>
      <c r="AC20" s="28">
        <v>58.06585721353238</v>
      </c>
      <c r="AD20" s="28">
        <v>499</v>
      </c>
      <c r="AE20" s="28">
        <v>42.28212125447089</v>
      </c>
      <c r="AF20" s="28">
        <v>473.8</v>
      </c>
      <c r="AG20" s="28">
        <v>42.32099557745146</v>
      </c>
      <c r="AH20" s="28">
        <v>462</v>
      </c>
      <c r="AI20" s="28">
        <v>39.665266082</v>
      </c>
      <c r="AJ20" s="59">
        <f t="shared" si="0"/>
        <v>95.93404499106893</v>
      </c>
    </row>
    <row r="21" spans="1:36" ht="12.75">
      <c r="A21" s="7" t="s">
        <v>49</v>
      </c>
      <c r="B21" s="26" t="s">
        <v>50</v>
      </c>
      <c r="C21" s="35">
        <v>0.14942645999999998</v>
      </c>
      <c r="F21" s="25">
        <v>0.21180000000000004</v>
      </c>
      <c r="G21" s="25">
        <v>0.01851605909594232</v>
      </c>
      <c r="H21" s="43">
        <v>0.10429999999999999</v>
      </c>
      <c r="I21" s="25">
        <v>0.005334374898294601</v>
      </c>
      <c r="J21" s="25">
        <v>0.12622</v>
      </c>
      <c r="K21" s="25">
        <v>0.0022314917780613883</v>
      </c>
      <c r="L21" s="25">
        <v>0.1698</v>
      </c>
      <c r="M21" s="25">
        <v>0.020584784</v>
      </c>
      <c r="N21" s="59">
        <f aca="true" t="shared" si="2" ref="N21:N28">100*(F21/C21+H21/C21+J21/C21+L21/C21)/4</f>
        <v>102.41158092080882</v>
      </c>
      <c r="O21" s="55">
        <v>8.1711378</v>
      </c>
      <c r="P21" s="10">
        <v>12.012</v>
      </c>
      <c r="Q21" s="10">
        <v>0.7372441176</v>
      </c>
      <c r="R21" s="10">
        <v>7.4595553200000015</v>
      </c>
      <c r="S21" s="10">
        <v>2.775429105676509</v>
      </c>
      <c r="T21" s="43">
        <v>7.6501</v>
      </c>
      <c r="U21" s="10">
        <v>0.7897007098332298</v>
      </c>
      <c r="V21" s="12">
        <v>5.3693</v>
      </c>
      <c r="W21" s="10">
        <v>0.6276322437</v>
      </c>
      <c r="X21" s="59">
        <f>100*(P21/O21+R21/O21+T21/O21+V21/O21)/4</f>
        <v>99.40768383565874</v>
      </c>
      <c r="Y21" s="36">
        <v>1316.565</v>
      </c>
      <c r="Z21" s="28">
        <v>1225.9</v>
      </c>
      <c r="AA21" s="28">
        <v>24.103711102</v>
      </c>
      <c r="AB21" s="28">
        <v>1491.6041819999998</v>
      </c>
      <c r="AC21" s="28">
        <v>36.726649379411135</v>
      </c>
      <c r="AD21" s="28">
        <v>1370</v>
      </c>
      <c r="AE21" s="28">
        <v>42.68749491621894</v>
      </c>
      <c r="AF21" s="28">
        <v>1697.5</v>
      </c>
      <c r="AG21" s="28">
        <v>65.1702897543556</v>
      </c>
      <c r="AH21" s="28">
        <v>1320</v>
      </c>
      <c r="AI21" s="28">
        <v>56.76462122</v>
      </c>
      <c r="AJ21" s="59">
        <f t="shared" si="0"/>
        <v>107.93244818144186</v>
      </c>
    </row>
    <row r="22" spans="1:36" ht="12.75">
      <c r="A22" s="7" t="s">
        <v>53</v>
      </c>
      <c r="B22" s="26" t="s">
        <v>40</v>
      </c>
      <c r="C22" s="35">
        <v>2.03</v>
      </c>
      <c r="D22" s="25">
        <v>7.02257</v>
      </c>
      <c r="E22" s="25">
        <v>0.0669551765</v>
      </c>
      <c r="F22" s="25">
        <v>2.543</v>
      </c>
      <c r="G22" s="25">
        <v>0.050782761729641586</v>
      </c>
      <c r="H22" s="43">
        <v>1.5026000000000002</v>
      </c>
      <c r="I22" s="25">
        <v>0.01227644537767795</v>
      </c>
      <c r="J22" s="25">
        <v>2.19663</v>
      </c>
      <c r="K22" s="25">
        <v>0.00826492589198471</v>
      </c>
      <c r="L22" s="25">
        <v>1.8403</v>
      </c>
      <c r="M22" s="25">
        <v>0.0099336689</v>
      </c>
      <c r="N22" s="59">
        <f t="shared" si="2"/>
        <v>99.53854679802957</v>
      </c>
      <c r="O22" s="55">
        <v>1.51</v>
      </c>
      <c r="R22" s="10">
        <v>2.640694644</v>
      </c>
      <c r="S22" s="10">
        <v>1.2755932320446919</v>
      </c>
      <c r="V22" s="12">
        <v>0.549</v>
      </c>
      <c r="W22" s="10">
        <v>0.1339210855</v>
      </c>
      <c r="X22" s="59">
        <f>((R22/O22+V22/O22)/2)*100</f>
        <v>105.61902794701984</v>
      </c>
      <c r="Y22" s="36">
        <v>538</v>
      </c>
      <c r="Z22" s="28">
        <v>650.3</v>
      </c>
      <c r="AA22" s="28">
        <v>32.540743692</v>
      </c>
      <c r="AB22" s="28">
        <v>588.1226458</v>
      </c>
      <c r="AC22" s="28">
        <v>29.154531799175242</v>
      </c>
      <c r="AD22" s="28">
        <v>395</v>
      </c>
      <c r="AE22" s="28">
        <v>33.41656275960569</v>
      </c>
      <c r="AF22" s="28">
        <v>862.4</v>
      </c>
      <c r="AG22" s="28">
        <v>42.30103754966037</v>
      </c>
      <c r="AH22" s="28">
        <v>415</v>
      </c>
      <c r="AI22" s="28">
        <v>24.152294577</v>
      </c>
      <c r="AJ22" s="59">
        <f t="shared" si="0"/>
        <v>108.20902028996281</v>
      </c>
    </row>
    <row r="23" spans="1:36" ht="12.75">
      <c r="A23" s="7" t="s">
        <v>54</v>
      </c>
      <c r="B23" s="26" t="s">
        <v>40</v>
      </c>
      <c r="C23" s="35">
        <v>2.11</v>
      </c>
      <c r="D23" s="25">
        <v>7.56213</v>
      </c>
      <c r="E23" s="25">
        <v>0.067722162</v>
      </c>
      <c r="F23" s="25">
        <v>2.694</v>
      </c>
      <c r="G23" s="25">
        <v>0.04325634186002225</v>
      </c>
      <c r="H23" s="43">
        <v>1.6046</v>
      </c>
      <c r="I23" s="25">
        <v>0.006769211344183512</v>
      </c>
      <c r="J23" s="25">
        <v>2.42156</v>
      </c>
      <c r="K23" s="25">
        <v>0.010933455283872759</v>
      </c>
      <c r="L23" s="25">
        <v>1.977</v>
      </c>
      <c r="M23" s="25">
        <v>0.0104774891</v>
      </c>
      <c r="N23" s="59">
        <f t="shared" si="2"/>
        <v>103.04691943127963</v>
      </c>
      <c r="O23" s="55">
        <v>0.853</v>
      </c>
      <c r="R23" s="10">
        <v>1.5810397848000002</v>
      </c>
      <c r="S23" s="10">
        <v>1.01615468063071</v>
      </c>
      <c r="V23" s="12"/>
      <c r="W23" s="10"/>
      <c r="X23" s="59">
        <f>(R23/O23)*100</f>
        <v>185.35050232121927</v>
      </c>
      <c r="Y23" s="36">
        <v>10100</v>
      </c>
      <c r="Z23" s="28">
        <v>10015</v>
      </c>
      <c r="AA23" s="28">
        <v>101.9542381</v>
      </c>
      <c r="AB23" s="28">
        <v>11268.349349999997</v>
      </c>
      <c r="AC23" s="28">
        <v>83.65091665111494</v>
      </c>
      <c r="AD23" s="28">
        <v>11498</v>
      </c>
      <c r="AE23" s="28">
        <v>91.26274644612057</v>
      </c>
      <c r="AF23" s="28">
        <v>15487.1</v>
      </c>
      <c r="AG23" s="28">
        <v>94.91686420816438</v>
      </c>
      <c r="AH23" s="28">
        <v>10877</v>
      </c>
      <c r="AI23" s="28">
        <v>101.65846961</v>
      </c>
      <c r="AJ23" s="59">
        <f t="shared" si="0"/>
        <v>117.1197016831683</v>
      </c>
    </row>
    <row r="24" spans="1:36" ht="12.75">
      <c r="A24" s="7" t="s">
        <v>55</v>
      </c>
      <c r="B24" s="26" t="s">
        <v>40</v>
      </c>
      <c r="C24" s="35">
        <v>2.45</v>
      </c>
      <c r="D24" s="25">
        <v>8.67878</v>
      </c>
      <c r="E24" s="25">
        <v>0.0932900471</v>
      </c>
      <c r="F24" s="25">
        <v>3.27</v>
      </c>
      <c r="G24" s="25">
        <v>0.04521553322083508</v>
      </c>
      <c r="H24" s="43">
        <v>1.8628999999999998</v>
      </c>
      <c r="I24" s="25">
        <v>0.00727934673503668</v>
      </c>
      <c r="J24" s="25">
        <v>2.68638</v>
      </c>
      <c r="K24" s="25">
        <v>0.01125678067260394</v>
      </c>
      <c r="L24" s="25">
        <v>2.2769</v>
      </c>
      <c r="M24" s="25">
        <v>0.0088499843</v>
      </c>
      <c r="N24" s="59">
        <f t="shared" si="2"/>
        <v>103.0222448979592</v>
      </c>
      <c r="O24" s="55">
        <v>1.05</v>
      </c>
      <c r="R24" s="10">
        <v>2.028010068</v>
      </c>
      <c r="S24" s="10">
        <v>1.1264173350332027</v>
      </c>
      <c r="V24" s="12"/>
      <c r="W24" s="10"/>
      <c r="X24" s="59">
        <f>(R24/O24)*100</f>
        <v>193.143816</v>
      </c>
      <c r="Y24" s="36">
        <v>638</v>
      </c>
      <c r="Z24" s="28">
        <v>731</v>
      </c>
      <c r="AA24" s="28">
        <v>33.426536365</v>
      </c>
      <c r="AB24" s="28">
        <v>684.3876508999999</v>
      </c>
      <c r="AC24" s="28">
        <v>46.596388901030735</v>
      </c>
      <c r="AD24" s="28">
        <v>540</v>
      </c>
      <c r="AE24" s="28">
        <v>34.31876713662334</v>
      </c>
      <c r="AF24" s="28">
        <v>1002.9</v>
      </c>
      <c r="AG24" s="28">
        <v>43.44971550859426</v>
      </c>
      <c r="AH24" s="28">
        <v>524</v>
      </c>
      <c r="AI24" s="28">
        <v>27.968235951</v>
      </c>
      <c r="AJ24" s="59">
        <f t="shared" si="0"/>
        <v>109.16262228526645</v>
      </c>
    </row>
    <row r="25" spans="1:36" ht="25.5">
      <c r="A25" s="15" t="s">
        <v>56</v>
      </c>
      <c r="B25" s="41" t="s">
        <v>57</v>
      </c>
      <c r="C25" s="35">
        <v>2.78</v>
      </c>
      <c r="D25" s="25">
        <v>11.5396</v>
      </c>
      <c r="E25" s="25">
        <v>0.1444723042</v>
      </c>
      <c r="F25" s="25">
        <v>4.079</v>
      </c>
      <c r="G25" s="25">
        <v>0.046055522047970726</v>
      </c>
      <c r="H25" s="43">
        <v>2.2933</v>
      </c>
      <c r="I25" s="25">
        <v>0.014750141242261585</v>
      </c>
      <c r="J25" s="25">
        <v>3.2748000000000004</v>
      </c>
      <c r="K25" s="25">
        <v>0.023541122412587816</v>
      </c>
      <c r="L25" s="25">
        <v>2.8639</v>
      </c>
      <c r="M25" s="25">
        <v>0.0181808813</v>
      </c>
      <c r="N25" s="59">
        <f t="shared" si="2"/>
        <v>112.50899280575541</v>
      </c>
      <c r="O25" s="55">
        <v>2.89</v>
      </c>
      <c r="R25" s="10">
        <v>5.802412392000001</v>
      </c>
      <c r="S25" s="10">
        <v>1.1425222184832622</v>
      </c>
      <c r="V25" s="12">
        <v>2.5241</v>
      </c>
      <c r="W25" s="10">
        <v>0.4068468044</v>
      </c>
      <c r="X25" s="59">
        <f>((R25/O25+V25/O25)/2)*100</f>
        <v>144.0573078200692</v>
      </c>
      <c r="Y25" s="36">
        <v>2056.7941</v>
      </c>
      <c r="Z25" s="28">
        <v>3255.6</v>
      </c>
      <c r="AA25" s="28">
        <v>58.439332265</v>
      </c>
      <c r="AB25" s="28">
        <v>2101.876298</v>
      </c>
      <c r="AC25" s="28">
        <v>30.149716998377645</v>
      </c>
      <c r="AD25" s="28">
        <v>2580</v>
      </c>
      <c r="AE25" s="28">
        <v>45.70436400267367</v>
      </c>
      <c r="AF25" s="28">
        <v>2977.7</v>
      </c>
      <c r="AG25" s="28">
        <v>79.16235075954842</v>
      </c>
      <c r="AH25" s="28">
        <v>2356</v>
      </c>
      <c r="AI25" s="28">
        <v>56.607812574</v>
      </c>
      <c r="AJ25" s="59">
        <f t="shared" si="0"/>
        <v>129.04720310117574</v>
      </c>
    </row>
    <row r="26" spans="1:36" ht="25.5">
      <c r="A26" s="15" t="s">
        <v>58</v>
      </c>
      <c r="B26" s="41" t="s">
        <v>199</v>
      </c>
      <c r="C26" s="35">
        <v>0.87</v>
      </c>
      <c r="D26" s="25">
        <v>2.9958</v>
      </c>
      <c r="E26" s="25">
        <v>0.0353372639</v>
      </c>
      <c r="F26" s="25">
        <v>1.047</v>
      </c>
      <c r="G26" s="25">
        <v>0.04243949942107486</v>
      </c>
      <c r="H26" s="43">
        <v>0.6224000000000001</v>
      </c>
      <c r="I26" s="25">
        <v>0.010511369505867875</v>
      </c>
      <c r="J26" s="25">
        <v>0.81454</v>
      </c>
      <c r="K26" s="25">
        <v>0.005929062133067741</v>
      </c>
      <c r="L26" s="25">
        <v>0.889</v>
      </c>
      <c r="M26" s="25">
        <v>0.0198494332</v>
      </c>
      <c r="N26" s="59">
        <f t="shared" si="2"/>
        <v>96.9235632183908</v>
      </c>
      <c r="O26" s="55">
        <v>0.28</v>
      </c>
      <c r="R26" s="10">
        <v>7.4716160400000025</v>
      </c>
      <c r="S26" s="10">
        <v>2.739145319159828</v>
      </c>
      <c r="V26" s="12"/>
      <c r="W26" s="10"/>
      <c r="X26" s="59">
        <f>(R26/O26)*100</f>
        <v>2668.4343000000003</v>
      </c>
      <c r="Y26" s="36">
        <v>595</v>
      </c>
      <c r="Z26" s="28">
        <v>608.7</v>
      </c>
      <c r="AA26" s="28">
        <v>43.83060828</v>
      </c>
      <c r="AB26" s="28">
        <v>1144.6474459999997</v>
      </c>
      <c r="AC26" s="28">
        <v>27.994951257968417</v>
      </c>
      <c r="AD26" s="28">
        <v>577</v>
      </c>
      <c r="AE26" s="28">
        <v>52.92552419306881</v>
      </c>
      <c r="AF26" s="28">
        <v>530.9</v>
      </c>
      <c r="AG26" s="28">
        <v>41.51425458000341</v>
      </c>
      <c r="AH26" s="28">
        <v>634</v>
      </c>
      <c r="AI26" s="28">
        <v>29.888682362</v>
      </c>
      <c r="AJ26" s="59">
        <f t="shared" si="0"/>
        <v>117.48730910924368</v>
      </c>
    </row>
    <row r="27" spans="1:36" ht="12.75">
      <c r="A27" s="15" t="s">
        <v>59</v>
      </c>
      <c r="B27" s="41" t="s">
        <v>60</v>
      </c>
      <c r="C27" s="35">
        <v>0.21</v>
      </c>
      <c r="F27" s="25">
        <v>0.22569999999999996</v>
      </c>
      <c r="G27" s="25">
        <v>0.010770845422301408</v>
      </c>
      <c r="H27" s="43">
        <v>0.1622</v>
      </c>
      <c r="I27" s="25">
        <v>0.005827139568909908</v>
      </c>
      <c r="J27" s="25">
        <v>0.22952</v>
      </c>
      <c r="K27" s="25">
        <v>0.0019389573372190416</v>
      </c>
      <c r="L27" s="25">
        <v>0.2046</v>
      </c>
      <c r="M27" s="25">
        <v>0.0063979163</v>
      </c>
      <c r="N27" s="59">
        <f t="shared" si="2"/>
        <v>97.85952380952381</v>
      </c>
      <c r="O27" s="55">
        <v>1.007</v>
      </c>
      <c r="V27" s="12">
        <v>1.1073333333</v>
      </c>
      <c r="W27" s="10">
        <v>0.1376250946</v>
      </c>
      <c r="X27" s="59">
        <f>(V27/O27)*100</f>
        <v>109.96358821251242</v>
      </c>
      <c r="Y27" s="36">
        <v>177.4457</v>
      </c>
      <c r="Z27" s="28">
        <v>264.6</v>
      </c>
      <c r="AA27" s="28">
        <v>31.063376078</v>
      </c>
      <c r="AB27" s="28">
        <v>586.3413946999998</v>
      </c>
      <c r="AC27" s="28">
        <v>47.64075241296154</v>
      </c>
      <c r="AD27" s="28">
        <v>282</v>
      </c>
      <c r="AE27" s="28">
        <v>29.73961069759396</v>
      </c>
      <c r="AF27" s="28">
        <v>267.3</v>
      </c>
      <c r="AG27" s="28">
        <v>42.37412732631394</v>
      </c>
      <c r="AH27" s="28">
        <v>317</v>
      </c>
      <c r="AI27" s="28">
        <v>22.135943621</v>
      </c>
      <c r="AJ27" s="59">
        <f t="shared" si="0"/>
        <v>193.55119844549625</v>
      </c>
    </row>
    <row r="28" spans="1:36" ht="12.75">
      <c r="A28" s="15" t="s">
        <v>61</v>
      </c>
      <c r="B28" s="41" t="s">
        <v>62</v>
      </c>
      <c r="C28" s="35">
        <v>0.1</v>
      </c>
      <c r="F28" s="25">
        <v>0.20800000000000002</v>
      </c>
      <c r="G28" s="25">
        <v>0.015070206073942643</v>
      </c>
      <c r="H28" s="43">
        <v>0.06100000000000001</v>
      </c>
      <c r="I28" s="25">
        <v>0.005033222956847165</v>
      </c>
      <c r="J28" s="25">
        <v>0.10952999999999999</v>
      </c>
      <c r="K28" s="25">
        <v>0.0038666810344560655</v>
      </c>
      <c r="L28" s="25">
        <v>0.144</v>
      </c>
      <c r="M28" s="25">
        <v>0.0141185457</v>
      </c>
      <c r="N28" s="59">
        <f t="shared" si="2"/>
        <v>130.6325</v>
      </c>
      <c r="O28" s="55">
        <v>9.95</v>
      </c>
      <c r="P28" s="10">
        <v>19.151</v>
      </c>
      <c r="Q28" s="10">
        <v>0.6583894491</v>
      </c>
      <c r="R28" s="10">
        <v>11.31295536</v>
      </c>
      <c r="S28" s="10">
        <v>1.7350491410979145</v>
      </c>
      <c r="T28" s="43">
        <v>12.473</v>
      </c>
      <c r="U28" s="10">
        <v>2.3735832827183416</v>
      </c>
      <c r="V28" s="12">
        <v>9.7334</v>
      </c>
      <c r="W28" s="10">
        <v>0.6338166927</v>
      </c>
      <c r="X28" s="59">
        <f>100*(P28/O28+R28/O28+T28/O28+V28/O28)/4</f>
        <v>132.33757628140705</v>
      </c>
      <c r="Y28" s="36">
        <v>743.50565</v>
      </c>
      <c r="Z28" s="28">
        <v>997.1</v>
      </c>
      <c r="AA28" s="28">
        <v>39.722509711</v>
      </c>
      <c r="AB28" s="28">
        <v>1541.1694299999997</v>
      </c>
      <c r="AC28" s="28">
        <v>56.79351333333325</v>
      </c>
      <c r="AD28" s="28">
        <v>956</v>
      </c>
      <c r="AE28" s="28">
        <v>39.214509786273986</v>
      </c>
      <c r="AF28" s="28">
        <v>893.8</v>
      </c>
      <c r="AG28" s="28">
        <v>66.51282248976925</v>
      </c>
      <c r="AH28" s="28">
        <v>906</v>
      </c>
      <c r="AI28" s="28">
        <v>23.190036175</v>
      </c>
      <c r="AJ28" s="59">
        <f t="shared" si="0"/>
        <v>142.40831740821335</v>
      </c>
    </row>
    <row r="29" spans="1:36" ht="12.75">
      <c r="A29" s="7" t="s">
        <v>63</v>
      </c>
      <c r="B29" s="26" t="s">
        <v>64</v>
      </c>
      <c r="C29" s="35">
        <v>0.005811029</v>
      </c>
      <c r="O29" s="55">
        <v>26.18985348</v>
      </c>
      <c r="P29" s="10">
        <v>34.939</v>
      </c>
      <c r="Q29" s="10">
        <v>0.4690048566</v>
      </c>
      <c r="R29" s="10">
        <v>24.983781479999998</v>
      </c>
      <c r="S29" s="10">
        <v>0.7665122887977859</v>
      </c>
      <c r="T29" s="43">
        <v>22.856</v>
      </c>
      <c r="U29" s="10">
        <v>1.4017525697021456</v>
      </c>
      <c r="V29" s="12">
        <v>11.6733</v>
      </c>
      <c r="W29" s="10">
        <v>0.1653313508</v>
      </c>
      <c r="X29" s="59">
        <f>100*(P29/O29+R29/O29+T29/O29+V29/O29)/4</f>
        <v>90.16094873547952</v>
      </c>
      <c r="Y29" s="36">
        <v>929.34</v>
      </c>
      <c r="Z29" s="28">
        <v>941.9</v>
      </c>
      <c r="AA29" s="28">
        <v>24.655177504</v>
      </c>
      <c r="AB29" s="28">
        <v>1226.7398880000003</v>
      </c>
      <c r="AC29" s="28">
        <v>70.81095445577365</v>
      </c>
      <c r="AD29" s="28">
        <v>922</v>
      </c>
      <c r="AE29" s="28">
        <v>34.8966728754731</v>
      </c>
      <c r="AF29" s="28">
        <v>1175</v>
      </c>
      <c r="AG29" s="28">
        <v>32.461943530506275</v>
      </c>
      <c r="AH29" s="28">
        <v>895</v>
      </c>
      <c r="AI29" s="28">
        <v>27.588242262</v>
      </c>
      <c r="AJ29" s="59">
        <f t="shared" si="0"/>
        <v>111.06031996901027</v>
      </c>
    </row>
    <row r="30" spans="1:36" ht="25.5">
      <c r="A30" s="7" t="s">
        <v>65</v>
      </c>
      <c r="B30" s="26" t="s">
        <v>66</v>
      </c>
      <c r="C30" s="35">
        <v>1.63</v>
      </c>
      <c r="D30" s="25">
        <v>3.52162</v>
      </c>
      <c r="E30" s="25">
        <v>0.0309428793</v>
      </c>
      <c r="F30" s="25">
        <v>1.0061</v>
      </c>
      <c r="G30" s="25">
        <v>0.015842628850316773</v>
      </c>
      <c r="H30" s="43">
        <v>0.8744</v>
      </c>
      <c r="I30" s="25">
        <v>0.008579044235810894</v>
      </c>
      <c r="J30" s="25">
        <v>1.0199555555555557</v>
      </c>
      <c r="K30" s="25">
        <v>0.007762266278463899</v>
      </c>
      <c r="L30" s="25">
        <v>1.1281</v>
      </c>
      <c r="M30" s="25">
        <v>0.0156521209</v>
      </c>
      <c r="N30" s="59">
        <f>100*(F30/C30+H30/C30+J30/C30+L30/C30)/4</f>
        <v>61.78766189502386</v>
      </c>
      <c r="O30" s="55">
        <v>0.87</v>
      </c>
      <c r="R30" s="10">
        <v>0.5219276580000001</v>
      </c>
      <c r="S30" s="10">
        <v>0.9280625100817648</v>
      </c>
      <c r="V30" s="12">
        <v>0.4852857143</v>
      </c>
      <c r="W30" s="10">
        <v>0.1000295195</v>
      </c>
      <c r="X30" s="59">
        <f>((R30/O30+V30/O30)/2)*100</f>
        <v>57.88582599425287</v>
      </c>
      <c r="Y30" s="36">
        <v>14122.107349999998</v>
      </c>
      <c r="Z30" s="28">
        <v>24271.2</v>
      </c>
      <c r="AA30" s="28">
        <v>214.98413378</v>
      </c>
      <c r="AB30" s="28">
        <v>23179.498010000003</v>
      </c>
      <c r="AC30" s="28">
        <v>121.35905657347249</v>
      </c>
      <c r="AD30" s="28">
        <v>21077</v>
      </c>
      <c r="AE30" s="28">
        <v>142.44297104455538</v>
      </c>
      <c r="AF30" s="28">
        <v>22249.7</v>
      </c>
      <c r="AG30" s="28">
        <v>1142.857242956373</v>
      </c>
      <c r="AH30" s="28">
        <v>18828</v>
      </c>
      <c r="AI30" s="28">
        <v>137.50151514</v>
      </c>
      <c r="AJ30" s="59">
        <f t="shared" si="0"/>
        <v>155.2252723953412</v>
      </c>
    </row>
    <row r="31" spans="1:36" ht="25.5">
      <c r="A31" s="7" t="s">
        <v>67</v>
      </c>
      <c r="B31" s="26" t="s">
        <v>66</v>
      </c>
      <c r="C31" s="35">
        <v>1</v>
      </c>
      <c r="D31" s="25">
        <v>3.29915</v>
      </c>
      <c r="E31" s="25">
        <v>0.0326818077</v>
      </c>
      <c r="F31" s="25">
        <v>0.9454</v>
      </c>
      <c r="G31" s="25">
        <v>0.019625380392633267</v>
      </c>
      <c r="H31" s="43">
        <v>0.7269</v>
      </c>
      <c r="I31" s="25">
        <v>0.004201851443775183</v>
      </c>
      <c r="J31" s="25">
        <v>1.21042</v>
      </c>
      <c r="K31" s="25">
        <v>0.003687757523964308</v>
      </c>
      <c r="L31" s="25">
        <v>0.8313</v>
      </c>
      <c r="M31" s="25">
        <v>0.0055587768</v>
      </c>
      <c r="N31" s="59">
        <f aca="true" t="shared" si="3" ref="N31:N40">100*(F31/C31+H31/C31+J31/C31+L31/C31)/4</f>
        <v>92.8505</v>
      </c>
      <c r="O31" s="55">
        <v>0.94</v>
      </c>
      <c r="R31" s="10">
        <v>2.338573608</v>
      </c>
      <c r="S31" s="10">
        <v>0.915718544219493</v>
      </c>
      <c r="V31" s="12"/>
      <c r="W31" s="10"/>
      <c r="X31" s="59">
        <f>(R31/O31)*100</f>
        <v>248.78442638297872</v>
      </c>
      <c r="Y31" s="36">
        <v>578.7828</v>
      </c>
      <c r="Z31" s="28">
        <v>717.8</v>
      </c>
      <c r="AA31" s="28">
        <v>20.203410053</v>
      </c>
      <c r="AB31" s="28">
        <v>774.6118914</v>
      </c>
      <c r="AC31" s="28">
        <v>34.35036681388883</v>
      </c>
      <c r="AD31" s="28">
        <v>383</v>
      </c>
      <c r="AE31" s="28">
        <v>29.07843798341919</v>
      </c>
      <c r="AF31" s="28">
        <v>1255</v>
      </c>
      <c r="AG31" s="28">
        <v>50.54810689937966</v>
      </c>
      <c r="AH31" s="28">
        <v>504</v>
      </c>
      <c r="AI31" s="28">
        <v>27.968235951</v>
      </c>
      <c r="AJ31" s="59">
        <f t="shared" si="0"/>
        <v>125.58810978487959</v>
      </c>
    </row>
    <row r="32" spans="1:36" ht="25.5">
      <c r="A32" s="7" t="s">
        <v>68</v>
      </c>
      <c r="B32" s="26" t="s">
        <v>66</v>
      </c>
      <c r="C32" s="35">
        <v>1.51</v>
      </c>
      <c r="D32" s="25">
        <v>3.58602</v>
      </c>
      <c r="E32" s="25">
        <v>0.0345704691</v>
      </c>
      <c r="F32" s="25">
        <v>0.9804999999999999</v>
      </c>
      <c r="G32" s="25">
        <v>0.02137625889730112</v>
      </c>
      <c r="H32" s="43">
        <v>0.8992000000000001</v>
      </c>
      <c r="I32" s="25">
        <v>0.014957718186051433</v>
      </c>
      <c r="J32" s="25">
        <v>1.01794</v>
      </c>
      <c r="K32" s="25">
        <v>0.008544940023194985</v>
      </c>
      <c r="L32" s="25">
        <v>1.0966</v>
      </c>
      <c r="M32" s="25">
        <v>0.0137695316</v>
      </c>
      <c r="N32" s="59">
        <f t="shared" si="3"/>
        <v>66.12980132450332</v>
      </c>
      <c r="O32" s="55">
        <v>0.99</v>
      </c>
      <c r="R32" s="10">
        <v>0.9075691800000001</v>
      </c>
      <c r="S32" s="10">
        <v>0.9192569086545748</v>
      </c>
      <c r="V32" s="12"/>
      <c r="W32" s="10"/>
      <c r="X32" s="59">
        <f>(R32/O32)*100</f>
        <v>91.67365454545455</v>
      </c>
      <c r="Y32" s="36">
        <v>7888.893599999999</v>
      </c>
      <c r="Z32" s="28">
        <v>13703.4</v>
      </c>
      <c r="AA32" s="28">
        <v>117.29374332</v>
      </c>
      <c r="AB32" s="28">
        <v>16503.67867</v>
      </c>
      <c r="AC32" s="28">
        <v>67.81107046180306</v>
      </c>
      <c r="AD32" s="28">
        <v>14639</v>
      </c>
      <c r="AE32" s="28">
        <v>42.01851443775163</v>
      </c>
      <c r="AF32" s="28">
        <v>17364.8</v>
      </c>
      <c r="AG32" s="28">
        <v>166.22862435680437</v>
      </c>
      <c r="AH32" s="28">
        <v>14525</v>
      </c>
      <c r="AI32" s="28">
        <v>73.067700723</v>
      </c>
      <c r="AJ32" s="59">
        <f t="shared" si="0"/>
        <v>194.54154805687836</v>
      </c>
    </row>
    <row r="33" spans="1:36" ht="12.75">
      <c r="A33" s="7" t="s">
        <v>69</v>
      </c>
      <c r="B33" s="26" t="s">
        <v>70</v>
      </c>
      <c r="C33" s="35">
        <v>3.5696320999999998</v>
      </c>
      <c r="D33" s="25">
        <v>12.4416</v>
      </c>
      <c r="E33" s="25">
        <v>0.0861890429</v>
      </c>
      <c r="F33" s="25">
        <v>4.261000000000001</v>
      </c>
      <c r="G33" s="25">
        <v>0.037252889522529274</v>
      </c>
      <c r="H33" s="43">
        <v>2.6109999999999998</v>
      </c>
      <c r="I33" s="25">
        <v>0.011460075625114068</v>
      </c>
      <c r="J33" s="25">
        <v>4.21232</v>
      </c>
      <c r="K33" s="25">
        <v>0.017883623793851135</v>
      </c>
      <c r="L33" s="25">
        <v>2.9987</v>
      </c>
      <c r="M33" s="25">
        <v>0.2920171418</v>
      </c>
      <c r="N33" s="59">
        <f t="shared" si="3"/>
        <v>98.63075245205243</v>
      </c>
      <c r="O33" s="55">
        <v>0.1658349</v>
      </c>
      <c r="R33" s="10">
        <v>0.7419031300800001</v>
      </c>
      <c r="S33" s="10">
        <v>0.5989118404631155</v>
      </c>
      <c r="V33" s="12"/>
      <c r="W33" s="10"/>
      <c r="X33" s="59">
        <f>(R33/O33)*100</f>
        <v>447.37454545454545</v>
      </c>
      <c r="Y33" s="36">
        <v>278.80199999999996</v>
      </c>
      <c r="Z33" s="28">
        <v>383.8</v>
      </c>
      <c r="AA33" s="28">
        <v>17.737593473</v>
      </c>
      <c r="AB33" s="28">
        <v>210.80719539999998</v>
      </c>
      <c r="AC33" s="28">
        <v>11.39852911562428</v>
      </c>
      <c r="AD33" s="28">
        <v>95</v>
      </c>
      <c r="AE33" s="28">
        <v>7.071067811865482</v>
      </c>
      <c r="AF33" s="28">
        <v>521.7</v>
      </c>
      <c r="AG33" s="28">
        <v>50.611922179133515</v>
      </c>
      <c r="AH33" s="28">
        <v>93.333333333</v>
      </c>
      <c r="AI33" s="28">
        <v>16.583123952</v>
      </c>
      <c r="AJ33" s="59">
        <f t="shared" si="0"/>
        <v>93.5890365731236</v>
      </c>
    </row>
    <row r="34" spans="1:36" ht="12.75">
      <c r="A34" s="7" t="s">
        <v>72</v>
      </c>
      <c r="B34" s="26" t="s">
        <v>76</v>
      </c>
      <c r="C34" s="35">
        <v>2.29950719</v>
      </c>
      <c r="D34" s="25">
        <v>8.0355</v>
      </c>
      <c r="E34" s="25">
        <v>0.0507110989</v>
      </c>
      <c r="F34" s="25">
        <v>3.0690000000000004</v>
      </c>
      <c r="G34" s="25">
        <v>0.036953424138441604</v>
      </c>
      <c r="H34" s="43">
        <v>1.6885999999999999</v>
      </c>
      <c r="I34" s="25">
        <v>0.009276014469827223</v>
      </c>
      <c r="J34" s="25">
        <v>2.4711</v>
      </c>
      <c r="K34" s="25">
        <v>0.012408599168855958</v>
      </c>
      <c r="L34" s="25">
        <v>2.0355</v>
      </c>
      <c r="M34" s="25">
        <v>0.0767394582</v>
      </c>
      <c r="N34" s="59">
        <f t="shared" si="3"/>
        <v>100.71940675253987</v>
      </c>
      <c r="O34" s="55">
        <v>1.6402579200000003</v>
      </c>
      <c r="R34" s="10">
        <v>2.4501352680000004</v>
      </c>
      <c r="S34" s="10">
        <v>0.8161881802351336</v>
      </c>
      <c r="V34" s="12"/>
      <c r="W34" s="10"/>
      <c r="X34" s="59">
        <f>(R34/O34)*100</f>
        <v>149.375</v>
      </c>
      <c r="Y34" s="36">
        <v>410</v>
      </c>
      <c r="Z34" s="28">
        <v>454.7</v>
      </c>
      <c r="AA34" s="28">
        <v>22.86214727</v>
      </c>
      <c r="AB34" s="28">
        <v>414.0247122</v>
      </c>
      <c r="AC34" s="28">
        <v>30.431769660960203</v>
      </c>
      <c r="AD34" s="28">
        <v>257</v>
      </c>
      <c r="AE34" s="28">
        <v>30.930028559098776</v>
      </c>
      <c r="AF34" s="28">
        <v>654.4</v>
      </c>
      <c r="AG34" s="28">
        <v>38.761951561923304</v>
      </c>
      <c r="AH34" s="28">
        <v>279</v>
      </c>
      <c r="AI34" s="28">
        <v>22.827858224</v>
      </c>
      <c r="AJ34" s="59">
        <f t="shared" si="0"/>
        <v>100.44510791219513</v>
      </c>
    </row>
    <row r="35" spans="1:36" ht="25.5">
      <c r="A35" s="7" t="s">
        <v>73</v>
      </c>
      <c r="B35" s="26" t="s">
        <v>74</v>
      </c>
      <c r="C35" s="35">
        <v>2.7228821599999997</v>
      </c>
      <c r="D35" s="25">
        <v>9.90652</v>
      </c>
      <c r="E35" s="25">
        <v>0.0866202029</v>
      </c>
      <c r="F35" s="25">
        <v>3.4869999999999997</v>
      </c>
      <c r="G35" s="25">
        <v>0.037133393177689586</v>
      </c>
      <c r="H35" s="43">
        <v>2.0398999999999994</v>
      </c>
      <c r="I35" s="25">
        <v>0.010038260141412332</v>
      </c>
      <c r="J35" s="25">
        <v>3.0074</v>
      </c>
      <c r="K35" s="25">
        <v>0.010567139842192172</v>
      </c>
      <c r="L35" s="25">
        <v>2.4877</v>
      </c>
      <c r="M35" s="25">
        <v>0.0110659638</v>
      </c>
      <c r="N35" s="59">
        <f t="shared" si="3"/>
        <v>101.19791596122542</v>
      </c>
      <c r="O35" s="55">
        <v>1.01913084</v>
      </c>
      <c r="R35" s="10">
        <v>1.8717634404</v>
      </c>
      <c r="S35" s="10">
        <v>0.8015613777958143</v>
      </c>
      <c r="V35" s="12"/>
      <c r="W35" s="10"/>
      <c r="X35" s="59">
        <f>(R35/O35)*100</f>
        <v>183.6627218934911</v>
      </c>
      <c r="Y35" s="36">
        <v>882.873</v>
      </c>
      <c r="Z35" s="28">
        <v>877.7</v>
      </c>
      <c r="AA35" s="28">
        <v>29.101546351</v>
      </c>
      <c r="AB35" s="28">
        <v>842.609216</v>
      </c>
      <c r="AC35" s="28">
        <v>35.54636706915667</v>
      </c>
      <c r="AD35" s="28">
        <v>751</v>
      </c>
      <c r="AE35" s="28">
        <v>29.608557321603268</v>
      </c>
      <c r="AF35" s="28">
        <v>1230.1</v>
      </c>
      <c r="AG35" s="28">
        <v>29.1831382060867</v>
      </c>
      <c r="AH35" s="28">
        <v>744</v>
      </c>
      <c r="AI35" s="28">
        <v>15.055453054</v>
      </c>
      <c r="AJ35" s="59">
        <f t="shared" si="0"/>
        <v>100.70325439785788</v>
      </c>
    </row>
    <row r="36" spans="1:36" ht="12.75">
      <c r="A36" s="7" t="s">
        <v>75</v>
      </c>
      <c r="B36" s="26" t="s">
        <v>76</v>
      </c>
      <c r="C36" s="35">
        <v>1.37804402</v>
      </c>
      <c r="D36" s="25">
        <v>4.86772</v>
      </c>
      <c r="E36" s="25">
        <v>0.0254004287</v>
      </c>
      <c r="F36" s="25">
        <v>2.3089999999999997</v>
      </c>
      <c r="G36" s="25">
        <v>0.02884826203122514</v>
      </c>
      <c r="H36" s="43">
        <v>1.1522000000000001</v>
      </c>
      <c r="I36" s="25">
        <v>0.006232531142677484</v>
      </c>
      <c r="J36" s="25">
        <v>1.54271</v>
      </c>
      <c r="K36" s="25">
        <v>0.005596913832143982</v>
      </c>
      <c r="L36" s="25">
        <v>1.4451</v>
      </c>
      <c r="M36" s="25">
        <v>0.0066574937</v>
      </c>
      <c r="N36" s="59">
        <f t="shared" si="3"/>
        <v>116.99571832255403</v>
      </c>
      <c r="O36" s="55">
        <v>2.67747984</v>
      </c>
      <c r="R36" s="10">
        <v>4.9093160760000005</v>
      </c>
      <c r="S36" s="10">
        <v>0.5870407392025855</v>
      </c>
      <c r="V36" s="12">
        <v>0.8146</v>
      </c>
      <c r="W36" s="10">
        <v>0.1903372446</v>
      </c>
      <c r="X36" s="59">
        <f>((R36/O36+V36/O36)/2)*100</f>
        <v>106.8899939130821</v>
      </c>
      <c r="Y36" s="36">
        <v>263.31300000000005</v>
      </c>
      <c r="Z36" s="28">
        <v>316.7</v>
      </c>
      <c r="AA36" s="28">
        <v>19.327872792</v>
      </c>
      <c r="AB36" s="28">
        <v>290.26648359999996</v>
      </c>
      <c r="AC36" s="28">
        <v>18.040397285550796</v>
      </c>
      <c r="AF36" s="28">
        <v>440.6</v>
      </c>
      <c r="AG36" s="28">
        <v>29.81125812694108</v>
      </c>
      <c r="AH36" s="28">
        <v>175</v>
      </c>
      <c r="AI36" s="28">
        <v>18.408935029</v>
      </c>
      <c r="AJ36" s="59">
        <f>100*(Z36/Y36+AB36/Y36+AF36/Y36+AH36/Y36)/4</f>
        <v>116.0754011005913</v>
      </c>
    </row>
    <row r="37" spans="1:36" ht="12.75">
      <c r="A37" s="15" t="s">
        <v>77</v>
      </c>
      <c r="B37" s="41" t="s">
        <v>197</v>
      </c>
      <c r="C37" s="35">
        <v>0.53129408</v>
      </c>
      <c r="D37" s="25">
        <v>1.93262</v>
      </c>
      <c r="E37" s="25">
        <v>0.0240141532</v>
      </c>
      <c r="F37" s="25">
        <v>0.8035</v>
      </c>
      <c r="G37" s="25">
        <v>0.014041604846550324</v>
      </c>
      <c r="H37" s="43">
        <v>0.45360000000000006</v>
      </c>
      <c r="I37" s="25">
        <v>0.008540101482613275</v>
      </c>
      <c r="J37" s="25">
        <v>0.58545</v>
      </c>
      <c r="K37" s="25">
        <v>0.0064341536609979445</v>
      </c>
      <c r="L37" s="25">
        <v>0.6166</v>
      </c>
      <c r="M37" s="25">
        <v>0.0132094242</v>
      </c>
      <c r="N37" s="59">
        <f t="shared" si="3"/>
        <v>115.71510452365668</v>
      </c>
      <c r="O37" s="55">
        <v>2.4724475999999997</v>
      </c>
      <c r="P37" s="10">
        <v>5.206</v>
      </c>
      <c r="Q37" s="10">
        <v>0.7705870778</v>
      </c>
      <c r="R37" s="10">
        <v>5.090226876000001</v>
      </c>
      <c r="S37" s="10">
        <v>1.109103451261097</v>
      </c>
      <c r="T37" s="44"/>
      <c r="V37" s="12">
        <v>2.658</v>
      </c>
      <c r="W37" s="10">
        <v>0.2291850296</v>
      </c>
      <c r="X37" s="59">
        <f>((P37/O37+R37/O37+V37/O37)/3)*100</f>
        <v>174.64781155860837</v>
      </c>
      <c r="Y37" s="36">
        <v>774.45</v>
      </c>
      <c r="Z37" s="28">
        <v>1483.7</v>
      </c>
      <c r="AA37" s="28">
        <v>49.180054674</v>
      </c>
      <c r="AB37" s="28">
        <v>1634.878727</v>
      </c>
      <c r="AC37" s="28">
        <v>53.21320540955347</v>
      </c>
      <c r="AD37" s="28">
        <v>1238</v>
      </c>
      <c r="AE37" s="28">
        <v>55.53777493242277</v>
      </c>
      <c r="AF37" s="28">
        <v>1296.6</v>
      </c>
      <c r="AG37" s="28">
        <v>100.13790491117737</v>
      </c>
      <c r="AH37" s="28">
        <v>1301</v>
      </c>
      <c r="AI37" s="28">
        <v>32.472210341</v>
      </c>
      <c r="AJ37" s="59">
        <f t="shared" si="0"/>
        <v>179.590127884305</v>
      </c>
    </row>
    <row r="38" spans="1:36" ht="12.75">
      <c r="A38" s="7" t="s">
        <v>78</v>
      </c>
      <c r="B38" s="26" t="s">
        <v>79</v>
      </c>
      <c r="C38" s="35">
        <v>3.69415415</v>
      </c>
      <c r="D38" s="25">
        <v>13.08264</v>
      </c>
      <c r="E38" s="25">
        <v>0.1091994831</v>
      </c>
      <c r="F38" s="25">
        <v>4.8309999999999995</v>
      </c>
      <c r="G38" s="25">
        <v>0.031780497164141414</v>
      </c>
      <c r="H38" s="43">
        <v>2.8928000000000003</v>
      </c>
      <c r="I38" s="25">
        <v>0.010368756488176924</v>
      </c>
      <c r="J38" s="25">
        <v>3.92455</v>
      </c>
      <c r="K38" s="25">
        <v>0.009324668597030333</v>
      </c>
      <c r="L38" s="25">
        <v>3.4251</v>
      </c>
      <c r="M38" s="25">
        <v>0.331671675</v>
      </c>
      <c r="N38" s="59">
        <f t="shared" si="3"/>
        <v>102.00880491140305</v>
      </c>
      <c r="O38" s="55">
        <v>1.62216684</v>
      </c>
      <c r="R38" s="10">
        <v>1.1081992572000001</v>
      </c>
      <c r="S38" s="10">
        <v>0.5712843120489156</v>
      </c>
      <c r="V38" s="12">
        <v>0.8389</v>
      </c>
      <c r="W38" s="10">
        <v>0.2216626315</v>
      </c>
      <c r="X38" s="59">
        <f>((R38/O38+V38/O38)/2)*100</f>
        <v>60.015382178568025</v>
      </c>
      <c r="Y38" s="36">
        <v>2478.24</v>
      </c>
      <c r="Z38" s="28">
        <v>2357</v>
      </c>
      <c r="AA38" s="28">
        <v>64.879375254</v>
      </c>
      <c r="AB38" s="28">
        <v>2280.775865</v>
      </c>
      <c r="AC38" s="28">
        <v>54.42669179071983</v>
      </c>
      <c r="AD38" s="28">
        <v>2329</v>
      </c>
      <c r="AE38" s="28">
        <v>55.06561742341781</v>
      </c>
      <c r="AF38" s="28">
        <v>3420.2</v>
      </c>
      <c r="AG38" s="28">
        <v>81.68748034089708</v>
      </c>
      <c r="AH38" s="28">
        <v>2277</v>
      </c>
      <c r="AI38" s="28">
        <v>33.015148038</v>
      </c>
      <c r="AJ38" s="59">
        <f t="shared" si="0"/>
        <v>102.20136762379755</v>
      </c>
    </row>
    <row r="39" spans="1:36" ht="12.75">
      <c r="A39" s="7" t="s">
        <v>82</v>
      </c>
      <c r="B39" s="26" t="s">
        <v>79</v>
      </c>
      <c r="C39" s="35">
        <v>3.51152181</v>
      </c>
      <c r="D39" s="25">
        <v>12.26746</v>
      </c>
      <c r="E39" s="25">
        <v>0.066618536</v>
      </c>
      <c r="F39" s="25">
        <v>4.638</v>
      </c>
      <c r="G39" s="25">
        <v>0.06250333324444929</v>
      </c>
      <c r="H39" s="43">
        <v>2.7761000000000005</v>
      </c>
      <c r="I39" s="25">
        <v>0.01496254583210272</v>
      </c>
      <c r="J39" s="25">
        <v>3.7730400000000004</v>
      </c>
      <c r="K39" s="25">
        <v>0.02800826068620947</v>
      </c>
      <c r="L39" s="25">
        <v>3.44</v>
      </c>
      <c r="M39" s="25">
        <v>0.0142048505</v>
      </c>
      <c r="N39" s="59">
        <f t="shared" si="3"/>
        <v>104.13675887150478</v>
      </c>
      <c r="O39" s="55">
        <v>1.61010612</v>
      </c>
      <c r="R39" s="10">
        <v>1.179538416</v>
      </c>
      <c r="S39" s="10">
        <v>0.6489307478165403</v>
      </c>
      <c r="V39" s="12">
        <v>0.8624</v>
      </c>
      <c r="W39" s="10">
        <v>0.1800581388</v>
      </c>
      <c r="X39" s="59">
        <f>((R39/O39+V39/O39)/2)*100</f>
        <v>63.41005697189699</v>
      </c>
      <c r="Y39" s="36">
        <v>2478.24</v>
      </c>
      <c r="Z39" s="28">
        <v>2492.9</v>
      </c>
      <c r="AA39" s="28">
        <v>55.656585914</v>
      </c>
      <c r="AB39" s="28">
        <v>2485.232513</v>
      </c>
      <c r="AC39" s="28">
        <v>60.481516245104615</v>
      </c>
      <c r="AD39" s="28">
        <v>2754</v>
      </c>
      <c r="AE39" s="28">
        <v>47.18756898449689</v>
      </c>
      <c r="AF39" s="28">
        <v>3908</v>
      </c>
      <c r="AG39" s="28">
        <v>115.13084343958877</v>
      </c>
      <c r="AH39" s="28">
        <v>2677</v>
      </c>
      <c r="AI39" s="28">
        <v>43.728963196</v>
      </c>
      <c r="AJ39" s="59">
        <f t="shared" si="0"/>
        <v>115.54274414907357</v>
      </c>
    </row>
    <row r="40" spans="1:36" ht="12.75">
      <c r="A40" s="7" t="s">
        <v>85</v>
      </c>
      <c r="B40" s="26" t="s">
        <v>86</v>
      </c>
      <c r="C40" s="35">
        <v>2.54855129</v>
      </c>
      <c r="D40" s="25">
        <v>9.09429</v>
      </c>
      <c r="E40" s="25">
        <v>0.0885840524</v>
      </c>
      <c r="F40" s="25">
        <v>3.2559999999999993</v>
      </c>
      <c r="G40" s="25">
        <v>0.02270584848790178</v>
      </c>
      <c r="H40" s="43">
        <v>1.8979</v>
      </c>
      <c r="I40" s="25">
        <v>0.016120725100868663</v>
      </c>
      <c r="J40" s="25">
        <v>2.81052</v>
      </c>
      <c r="K40" s="25">
        <v>0.0068195470687005206</v>
      </c>
      <c r="L40" s="25">
        <v>2.3319</v>
      </c>
      <c r="M40" s="25">
        <v>0.013947919</v>
      </c>
      <c r="N40" s="59">
        <f t="shared" si="3"/>
        <v>101.00169496686881</v>
      </c>
      <c r="O40" s="55">
        <v>1.10355588</v>
      </c>
      <c r="R40" s="10">
        <v>1.844687124</v>
      </c>
      <c r="S40" s="10">
        <v>0.3926320628761246</v>
      </c>
      <c r="V40" s="12">
        <v>0.6511666667</v>
      </c>
      <c r="W40" s="10">
        <v>0.1395470052</v>
      </c>
      <c r="X40" s="59">
        <f>((R40/O40+V40/O40)/2)*100</f>
        <v>113.08234752462197</v>
      </c>
      <c r="Y40" s="36">
        <v>774.45</v>
      </c>
      <c r="Z40" s="28">
        <v>863.3</v>
      </c>
      <c r="AA40" s="28">
        <v>18.006480315</v>
      </c>
      <c r="AB40" s="28">
        <v>852.677157</v>
      </c>
      <c r="AC40" s="28">
        <v>45.22457549756647</v>
      </c>
      <c r="AD40" s="28">
        <v>686</v>
      </c>
      <c r="AE40" s="28">
        <v>25.90581230363392</v>
      </c>
      <c r="AF40" s="28">
        <v>1186.1</v>
      </c>
      <c r="AG40" s="28">
        <v>49.59267419017987</v>
      </c>
      <c r="AH40" s="28">
        <v>703</v>
      </c>
      <c r="AI40" s="28">
        <v>31.640339934</v>
      </c>
      <c r="AJ40" s="59">
        <f t="shared" si="0"/>
        <v>110.81611871650848</v>
      </c>
    </row>
    <row r="41" spans="1:36" ht="12.75">
      <c r="A41" s="7" t="s">
        <v>87</v>
      </c>
      <c r="B41" s="26" t="s">
        <v>198</v>
      </c>
      <c r="C41" s="35">
        <v>0.149</v>
      </c>
      <c r="F41" s="25">
        <v>0.1347</v>
      </c>
      <c r="G41" s="25">
        <v>0.01144115378797086</v>
      </c>
      <c r="H41" s="43">
        <v>0.07449999999999998</v>
      </c>
      <c r="I41" s="25">
        <v>0.0038658045015810684</v>
      </c>
      <c r="J41" s="25">
        <v>0.08682</v>
      </c>
      <c r="K41" s="25">
        <v>0.0034637166935725743</v>
      </c>
      <c r="L41" s="25">
        <v>0.1288</v>
      </c>
      <c r="M41" s="25">
        <v>0.0067626425</v>
      </c>
      <c r="N41" s="59">
        <f>100*(F41/C41+H41/C41+J41/C41+L41/C41)/4</f>
        <v>71.2785234899329</v>
      </c>
      <c r="O41" s="55">
        <v>13.57</v>
      </c>
      <c r="P41" s="10">
        <v>24.82</v>
      </c>
      <c r="Q41" s="10">
        <v>0.3514414761</v>
      </c>
      <c r="R41" s="10">
        <v>16.710127560000004</v>
      </c>
      <c r="S41" s="10">
        <v>0.7619654107143025</v>
      </c>
      <c r="T41" s="43">
        <v>16.193</v>
      </c>
      <c r="U41" s="10">
        <v>1.0663766324437516</v>
      </c>
      <c r="V41" s="12">
        <v>9.3849</v>
      </c>
      <c r="W41" s="10">
        <v>0.2136676807</v>
      </c>
      <c r="X41" s="59">
        <f>100*(P41/O41+R41/O41+T41/O41+V41/O41)/4</f>
        <v>123.63306477523952</v>
      </c>
      <c r="Y41" s="36">
        <v>1162</v>
      </c>
      <c r="Z41" s="28">
        <v>1246.8</v>
      </c>
      <c r="AA41" s="28">
        <v>39.877033212</v>
      </c>
      <c r="AB41" s="28">
        <v>1164.783328</v>
      </c>
      <c r="AC41" s="28">
        <v>39.85925529381853</v>
      </c>
      <c r="AD41" s="28">
        <v>1353</v>
      </c>
      <c r="AE41" s="28">
        <v>61.83310871477617</v>
      </c>
      <c r="AF41" s="28">
        <v>1692.7</v>
      </c>
      <c r="AG41" s="28">
        <v>66.19004624731895</v>
      </c>
      <c r="AH41" s="28">
        <v>1459</v>
      </c>
      <c r="AI41" s="28">
        <v>34.785054262</v>
      </c>
      <c r="AJ41" s="59">
        <f t="shared" si="0"/>
        <v>119.04102113597244</v>
      </c>
    </row>
    <row r="42" spans="1:36" ht="12.75">
      <c r="A42" s="7" t="s">
        <v>88</v>
      </c>
      <c r="B42" s="26" t="s">
        <v>89</v>
      </c>
      <c r="C42" s="35">
        <v>14.84</v>
      </c>
      <c r="D42" s="25">
        <v>32.281</v>
      </c>
      <c r="E42" s="25">
        <v>0.1934740867</v>
      </c>
      <c r="F42" s="25">
        <v>7.728</v>
      </c>
      <c r="G42" s="25">
        <v>0.17924533156788347</v>
      </c>
      <c r="H42" s="43">
        <v>11.1665</v>
      </c>
      <c r="I42" s="25">
        <v>0.025312491426610344</v>
      </c>
      <c r="J42" s="25">
        <v>1.38362</v>
      </c>
      <c r="K42" s="25">
        <v>0.010354043761846019</v>
      </c>
      <c r="L42" s="25">
        <v>13.3184</v>
      </c>
      <c r="M42" s="25">
        <v>0.0400754843</v>
      </c>
      <c r="N42" s="59">
        <f>100*(F42/C42+H42/C42+J42/C42+L42/C42)/4</f>
        <v>56.59791105121295</v>
      </c>
      <c r="O42" s="55">
        <v>0.64</v>
      </c>
      <c r="R42" s="10">
        <v>23.241007439999997</v>
      </c>
      <c r="S42" s="10">
        <v>1.2362483134155284</v>
      </c>
      <c r="V42" s="12"/>
      <c r="W42" s="10"/>
      <c r="X42" s="59">
        <f>(R42/O42)*100</f>
        <v>3631.4074124999997</v>
      </c>
      <c r="Y42" s="36">
        <v>30</v>
      </c>
      <c r="Z42" s="28">
        <v>169.6</v>
      </c>
      <c r="AA42" s="28">
        <v>30.768670935</v>
      </c>
      <c r="AF42" s="28">
        <v>21.1</v>
      </c>
      <c r="AG42" s="28">
        <v>3.0349812373573437</v>
      </c>
      <c r="AH42" s="28">
        <v>246</v>
      </c>
      <c r="AI42" s="28">
        <v>24.585451886</v>
      </c>
      <c r="AJ42" s="59">
        <f>100*(Z42/Y42+AF42/Y42+AH42/Y42)/3</f>
        <v>485.2222222222222</v>
      </c>
    </row>
    <row r="43" spans="1:36" ht="12.75">
      <c r="A43" s="7" t="s">
        <v>90</v>
      </c>
      <c r="B43" s="26" t="s">
        <v>50</v>
      </c>
      <c r="C43" s="35">
        <v>0.07471322999999999</v>
      </c>
      <c r="F43" s="25">
        <v>0.17059999999999997</v>
      </c>
      <c r="G43" s="25">
        <v>0.009167575712501338</v>
      </c>
      <c r="H43" s="43">
        <v>0.04239999999999999</v>
      </c>
      <c r="I43" s="25">
        <v>0.004599516882842758</v>
      </c>
      <c r="J43" s="25">
        <v>0.062130000000000005</v>
      </c>
      <c r="K43" s="25">
        <v>0.0022886434604124967</v>
      </c>
      <c r="L43" s="25">
        <v>0.0904</v>
      </c>
      <c r="M43" s="25">
        <v>0.0115007246</v>
      </c>
      <c r="N43" s="59">
        <f>100*(F43/C43+H43/C43+J43/C43+L43/C43)/4</f>
        <v>122.31100167935452</v>
      </c>
      <c r="O43" s="55">
        <v>7.15200696</v>
      </c>
      <c r="P43" s="10">
        <v>10.725</v>
      </c>
      <c r="Q43" s="10">
        <v>0.929602663</v>
      </c>
      <c r="R43" s="10">
        <v>7.531919640000001</v>
      </c>
      <c r="S43" s="10">
        <v>2.864889989606334</v>
      </c>
      <c r="T43" s="43">
        <v>6.599</v>
      </c>
      <c r="U43" s="10">
        <v>1.6595527811230666</v>
      </c>
      <c r="V43" s="12">
        <v>5.0092</v>
      </c>
      <c r="W43" s="10">
        <v>0.3728514151</v>
      </c>
      <c r="X43" s="59">
        <f>100*(P43/O43+R43/O43+T43/O43+V43/O43)/4</f>
        <v>104.39419245196038</v>
      </c>
      <c r="Y43" s="36">
        <v>1169.4195</v>
      </c>
      <c r="Z43" s="28">
        <v>1011.3</v>
      </c>
      <c r="AA43" s="28">
        <v>37.544196178</v>
      </c>
      <c r="AB43" s="28">
        <v>1261.590453</v>
      </c>
      <c r="AC43" s="28">
        <v>31.074936334719762</v>
      </c>
      <c r="AD43" s="28">
        <v>1269</v>
      </c>
      <c r="AE43" s="28">
        <v>22.33582075700129</v>
      </c>
      <c r="AF43" s="28">
        <v>1409.8</v>
      </c>
      <c r="AG43" s="28">
        <v>75.85629688943285</v>
      </c>
      <c r="AH43" s="28">
        <v>1204</v>
      </c>
      <c r="AI43" s="28">
        <v>37.771241265</v>
      </c>
      <c r="AJ43" s="59">
        <f t="shared" si="0"/>
        <v>105.27771177066911</v>
      </c>
    </row>
    <row r="44" spans="1:25" ht="12.75">
      <c r="A44" s="21"/>
      <c r="B44" s="22"/>
      <c r="C44" s="62"/>
      <c r="O44" s="51"/>
      <c r="Y44" s="38"/>
    </row>
    <row r="45" spans="1:25" ht="12.75">
      <c r="A45" s="23"/>
      <c r="B45" s="41"/>
      <c r="C45" s="35"/>
      <c r="O45" s="51"/>
      <c r="Y45" s="16"/>
    </row>
    <row r="46" spans="1:25" ht="12.75">
      <c r="A46" s="15"/>
      <c r="B46" s="41"/>
      <c r="C46" s="35"/>
      <c r="O46" s="16"/>
      <c r="V46" s="12"/>
      <c r="W46" s="10"/>
      <c r="Y46" s="16"/>
    </row>
    <row r="47" spans="3:25" ht="12.75">
      <c r="C47" s="35"/>
      <c r="O47" s="8"/>
      <c r="Y47" s="8"/>
    </row>
    <row r="48" spans="1:25" ht="12.75">
      <c r="A48" s="17"/>
      <c r="B48" s="24"/>
      <c r="C48" s="35"/>
      <c r="O48" s="8"/>
      <c r="Y48" s="8"/>
    </row>
    <row r="49" spans="1:25" ht="12.75">
      <c r="A49" s="17"/>
      <c r="C49" s="35"/>
      <c r="O49" s="8"/>
      <c r="Y49" s="8"/>
    </row>
    <row r="50" spans="3:25" ht="12.75">
      <c r="C50" s="35"/>
      <c r="O50" s="8"/>
      <c r="Y50" s="8"/>
    </row>
    <row r="51" spans="3:25" ht="12.75">
      <c r="C51" s="35"/>
      <c r="O51" s="8"/>
      <c r="Y51" s="8"/>
    </row>
    <row r="52" spans="3:25" ht="12.75">
      <c r="C52" s="35"/>
      <c r="O52" s="8"/>
      <c r="Y52" s="8"/>
    </row>
    <row r="53" spans="3:25" ht="12.75">
      <c r="C53" s="35"/>
      <c r="O53" s="8"/>
      <c r="Y53" s="8"/>
    </row>
    <row r="54" spans="3:25" ht="12.75">
      <c r="C54" s="35"/>
      <c r="O54" s="8"/>
      <c r="Y54" s="8"/>
    </row>
    <row r="55" spans="3:25" ht="12.75">
      <c r="C55" s="35"/>
      <c r="O55" s="8"/>
      <c r="Y55" s="8"/>
    </row>
    <row r="56" spans="3:25" ht="12.75">
      <c r="C56" s="35"/>
      <c r="O56" s="8"/>
      <c r="Y56" s="8"/>
    </row>
    <row r="57" spans="3:25" ht="12.75">
      <c r="C57" s="35"/>
      <c r="O57" s="8"/>
      <c r="Y57" s="8"/>
    </row>
    <row r="58" spans="3:25" ht="12.75">
      <c r="C58" s="35"/>
      <c r="O58" s="8"/>
      <c r="Y58" s="8"/>
    </row>
    <row r="59" spans="3:25" ht="12.75">
      <c r="C59" s="35"/>
      <c r="O59" s="8"/>
      <c r="Y59" s="8"/>
    </row>
    <row r="60" spans="3:25" ht="12.75">
      <c r="C60" s="35"/>
      <c r="O60" s="8"/>
      <c r="Y60" s="8"/>
    </row>
    <row r="61" spans="3:25" ht="12.75">
      <c r="C61" s="35"/>
      <c r="O61" s="8"/>
      <c r="Y61" s="8"/>
    </row>
    <row r="62" spans="3:25" ht="12.75">
      <c r="C62" s="35"/>
      <c r="O62" s="8"/>
      <c r="Y62" s="8"/>
    </row>
    <row r="63" spans="3:25" ht="12.75">
      <c r="C63" s="35"/>
      <c r="O63" s="8"/>
      <c r="Y63" s="8"/>
    </row>
    <row r="64" spans="3:25" ht="12.75">
      <c r="C64" s="35"/>
      <c r="O64" s="8"/>
      <c r="Y64" s="8"/>
    </row>
  </sheetData>
  <mergeCells count="14">
    <mergeCell ref="AH1:AI1"/>
    <mergeCell ref="R1:S1"/>
    <mergeCell ref="Z1:AA1"/>
    <mergeCell ref="AB1:AC1"/>
    <mergeCell ref="AF1:AG1"/>
    <mergeCell ref="T1:U1"/>
    <mergeCell ref="AD1:AE1"/>
    <mergeCell ref="V1:W1"/>
    <mergeCell ref="D1:E1"/>
    <mergeCell ref="F1:G1"/>
    <mergeCell ref="J1:K1"/>
    <mergeCell ref="P1:Q1"/>
    <mergeCell ref="H1:I1"/>
    <mergeCell ref="L1:M1"/>
  </mergeCells>
  <printOptions/>
  <pageMargins left="0.75" right="0.75" top="1" bottom="1" header="0.5" footer="0.5"/>
  <pageSetup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tabSelected="1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24" sqref="AI24"/>
    </sheetView>
  </sheetViews>
  <sheetFormatPr defaultColWidth="9.140625" defaultRowHeight="12.75"/>
  <cols>
    <col min="1" max="1" width="14.421875" style="7" customWidth="1"/>
    <col min="2" max="2" width="12.28125" style="26" customWidth="1"/>
    <col min="3" max="3" width="8.8515625" style="19" customWidth="1"/>
    <col min="4" max="5" width="8.7109375" style="12" customWidth="1"/>
    <col min="6" max="7" width="8.8515625" style="13" customWidth="1"/>
    <col min="8" max="8" width="8.8515625" style="28" customWidth="1"/>
    <col min="9" max="9" width="8.8515625" style="42" customWidth="1"/>
    <col min="10" max="11" width="8.8515625" style="13" customWidth="1"/>
    <col min="12" max="13" width="7.421875" style="42" customWidth="1"/>
    <col min="14" max="14" width="8.8515625" style="19" customWidth="1"/>
    <col min="15" max="16" width="8.8515625" style="13" customWidth="1"/>
    <col min="17" max="17" width="8.8515625" style="28" customWidth="1"/>
    <col min="18" max="18" width="8.8515625" style="42" customWidth="1"/>
    <col min="19" max="20" width="8.28125" style="42" customWidth="1"/>
    <col min="21" max="21" width="10.57421875" style="19" customWidth="1"/>
    <col min="22" max="23" width="8.7109375" style="28" customWidth="1"/>
    <col min="24" max="29" width="8.8515625" style="28" customWidth="1"/>
    <col min="30" max="31" width="9.57421875" style="28" customWidth="1"/>
    <col min="32" max="33" width="8.8515625" style="49" customWidth="1"/>
  </cols>
  <sheetData>
    <row r="1" spans="1:33" s="45" customFormat="1" ht="12.75">
      <c r="A1" s="1"/>
      <c r="B1" s="2"/>
      <c r="C1" s="2"/>
      <c r="D1" s="76" t="s">
        <v>135</v>
      </c>
      <c r="E1" s="76"/>
      <c r="F1" s="78" t="s">
        <v>136</v>
      </c>
      <c r="G1" s="78"/>
      <c r="H1" s="72" t="s">
        <v>162</v>
      </c>
      <c r="I1" s="72"/>
      <c r="J1" s="78" t="s">
        <v>137</v>
      </c>
      <c r="K1" s="78"/>
      <c r="L1" s="76" t="s">
        <v>182</v>
      </c>
      <c r="M1" s="77"/>
      <c r="N1" s="2"/>
      <c r="O1" s="78" t="s">
        <v>138</v>
      </c>
      <c r="P1" s="78"/>
      <c r="Q1" s="72" t="s">
        <v>163</v>
      </c>
      <c r="R1" s="72"/>
      <c r="S1" s="76" t="s">
        <v>183</v>
      </c>
      <c r="T1" s="77"/>
      <c r="U1" s="2"/>
      <c r="V1" s="81" t="s">
        <v>139</v>
      </c>
      <c r="W1" s="81"/>
      <c r="X1" s="80" t="s">
        <v>140</v>
      </c>
      <c r="Y1" s="80"/>
      <c r="Z1" s="80" t="s">
        <v>164</v>
      </c>
      <c r="AA1" s="80"/>
      <c r="AB1" s="80" t="s">
        <v>141</v>
      </c>
      <c r="AC1" s="80"/>
      <c r="AD1" s="81" t="s">
        <v>184</v>
      </c>
      <c r="AE1" s="82"/>
      <c r="AF1" s="47"/>
      <c r="AG1" s="47"/>
    </row>
    <row r="2" spans="1:33" s="40" customFormat="1" ht="25.5">
      <c r="A2" s="3" t="s">
        <v>5</v>
      </c>
      <c r="B2" s="4" t="s">
        <v>6</v>
      </c>
      <c r="C2" s="4" t="s">
        <v>142</v>
      </c>
      <c r="D2" s="6" t="s">
        <v>9</v>
      </c>
      <c r="E2" s="6" t="s">
        <v>10</v>
      </c>
      <c r="F2" s="39" t="s">
        <v>9</v>
      </c>
      <c r="G2" s="6" t="s">
        <v>10</v>
      </c>
      <c r="H2" s="34" t="s">
        <v>9</v>
      </c>
      <c r="I2" s="46" t="s">
        <v>10</v>
      </c>
      <c r="J2" s="33" t="s">
        <v>9</v>
      </c>
      <c r="K2" s="33" t="s">
        <v>10</v>
      </c>
      <c r="L2" s="6" t="s">
        <v>9</v>
      </c>
      <c r="M2" s="6" t="s">
        <v>10</v>
      </c>
      <c r="N2" s="4" t="s">
        <v>143</v>
      </c>
      <c r="O2" s="39" t="s">
        <v>9</v>
      </c>
      <c r="P2" s="6" t="s">
        <v>10</v>
      </c>
      <c r="Q2" s="34" t="s">
        <v>9</v>
      </c>
      <c r="R2" s="46" t="s">
        <v>10</v>
      </c>
      <c r="S2" s="6" t="s">
        <v>9</v>
      </c>
      <c r="T2" s="6" t="s">
        <v>10</v>
      </c>
      <c r="U2" s="4" t="s">
        <v>144</v>
      </c>
      <c r="V2" s="34" t="s">
        <v>9</v>
      </c>
      <c r="W2" s="34" t="s">
        <v>10</v>
      </c>
      <c r="X2" s="34" t="s">
        <v>9</v>
      </c>
      <c r="Y2" s="34" t="s">
        <v>10</v>
      </c>
      <c r="Z2" s="34" t="s">
        <v>9</v>
      </c>
      <c r="AA2" s="34" t="s">
        <v>10</v>
      </c>
      <c r="AB2" s="34" t="s">
        <v>9</v>
      </c>
      <c r="AC2" s="34" t="s">
        <v>10</v>
      </c>
      <c r="AD2" s="34" t="s">
        <v>9</v>
      </c>
      <c r="AE2" s="34" t="s">
        <v>10</v>
      </c>
      <c r="AF2" s="48"/>
      <c r="AG2" s="48"/>
    </row>
    <row r="3" spans="1:31" ht="12.75">
      <c r="A3" s="7" t="s">
        <v>16</v>
      </c>
      <c r="B3" s="26" t="s">
        <v>17</v>
      </c>
      <c r="C3" s="64">
        <v>1</v>
      </c>
      <c r="F3" s="12"/>
      <c r="G3" s="12"/>
      <c r="L3" s="12"/>
      <c r="M3" s="12"/>
      <c r="N3" s="64">
        <v>18.6</v>
      </c>
      <c r="O3" s="12">
        <v>17.9654308</v>
      </c>
      <c r="P3" s="12">
        <v>19.05612692214286</v>
      </c>
      <c r="S3" s="12">
        <v>20</v>
      </c>
      <c r="T3" s="12"/>
      <c r="U3" s="8">
        <v>118</v>
      </c>
      <c r="V3" s="28">
        <v>144.9</v>
      </c>
      <c r="W3" s="28">
        <v>11.883228144</v>
      </c>
      <c r="X3" s="28">
        <v>165.26320350000003</v>
      </c>
      <c r="Y3" s="28">
        <v>13.029395414618152</v>
      </c>
      <c r="Z3" s="28">
        <v>88</v>
      </c>
      <c r="AA3" s="28">
        <v>7.888106377466154</v>
      </c>
      <c r="AB3" s="28">
        <v>80.6</v>
      </c>
      <c r="AC3" s="28">
        <v>5.037636129950015</v>
      </c>
      <c r="AD3" s="28">
        <v>110</v>
      </c>
      <c r="AE3" s="28">
        <v>8.1649658093</v>
      </c>
    </row>
    <row r="4" spans="1:29" ht="12.75">
      <c r="A4" s="15" t="s">
        <v>18</v>
      </c>
      <c r="B4" s="41" t="s">
        <v>208</v>
      </c>
      <c r="C4" s="64">
        <v>15</v>
      </c>
      <c r="D4" s="12">
        <v>321.3</v>
      </c>
      <c r="E4" s="12">
        <v>4.2700507413</v>
      </c>
      <c r="F4" s="12"/>
      <c r="G4" s="12"/>
      <c r="H4" s="28">
        <v>388</v>
      </c>
      <c r="I4" s="12">
        <v>4.216370213557843</v>
      </c>
      <c r="J4" s="12">
        <v>238.5</v>
      </c>
      <c r="K4" s="12">
        <v>2.5495097567963914</v>
      </c>
      <c r="L4" s="12">
        <v>320</v>
      </c>
      <c r="M4" s="12"/>
      <c r="N4" s="64">
        <v>10.7</v>
      </c>
      <c r="O4" s="12">
        <v>457.31458480000003</v>
      </c>
      <c r="P4" s="12">
        <v>6.555957816552444</v>
      </c>
      <c r="Q4" s="28">
        <v>248</v>
      </c>
      <c r="R4" s="12">
        <v>4.216370213557844</v>
      </c>
      <c r="S4" s="12">
        <v>249</v>
      </c>
      <c r="T4" s="12">
        <v>3.1622776602</v>
      </c>
      <c r="U4" s="16">
        <v>85</v>
      </c>
      <c r="V4" s="28">
        <v>118.4</v>
      </c>
      <c r="W4" s="28">
        <v>6.9474215841</v>
      </c>
      <c r="X4" s="28">
        <v>125.57803100000001</v>
      </c>
      <c r="Y4" s="28">
        <v>10.931753936664103</v>
      </c>
      <c r="AB4" s="28">
        <v>51.9</v>
      </c>
      <c r="AC4" s="28">
        <v>5.40473043833928</v>
      </c>
    </row>
    <row r="5" spans="1:21" ht="12.75">
      <c r="A5" s="17" t="s">
        <v>19</v>
      </c>
      <c r="B5" s="41" t="s">
        <v>195</v>
      </c>
      <c r="C5" s="64"/>
      <c r="F5" s="12"/>
      <c r="G5" s="12"/>
      <c r="I5" s="12"/>
      <c r="L5" s="12"/>
      <c r="M5" s="12"/>
      <c r="N5" s="64"/>
      <c r="O5" s="12"/>
      <c r="P5" s="12"/>
      <c r="R5" s="12"/>
      <c r="S5" s="12"/>
      <c r="T5" s="12"/>
      <c r="U5" s="16"/>
    </row>
    <row r="6" spans="1:31" ht="12.75">
      <c r="A6" s="7" t="s">
        <v>21</v>
      </c>
      <c r="B6" s="26" t="s">
        <v>22</v>
      </c>
      <c r="C6" s="66">
        <v>1</v>
      </c>
      <c r="F6" s="12"/>
      <c r="G6" s="12"/>
      <c r="L6" s="12"/>
      <c r="M6" s="12"/>
      <c r="N6" s="66">
        <v>3</v>
      </c>
      <c r="O6" s="12"/>
      <c r="P6" s="12"/>
      <c r="S6" s="12"/>
      <c r="T6" s="12"/>
      <c r="U6" s="71">
        <v>247</v>
      </c>
      <c r="V6" s="28">
        <v>274.4</v>
      </c>
      <c r="W6" s="28">
        <v>6.9633963616</v>
      </c>
      <c r="X6" s="28">
        <v>291.46991049999997</v>
      </c>
      <c r="Y6" s="28">
        <v>12.023685309348906</v>
      </c>
      <c r="Z6" s="28">
        <v>201</v>
      </c>
      <c r="AA6" s="28">
        <v>9.944289260117532</v>
      </c>
      <c r="AB6" s="28">
        <v>153.66666666666669</v>
      </c>
      <c r="AC6" s="28">
        <v>10.735455276791939</v>
      </c>
      <c r="AD6" s="28">
        <v>216</v>
      </c>
      <c r="AE6" s="28">
        <v>8.4327404271</v>
      </c>
    </row>
    <row r="7" spans="1:31" ht="25.5">
      <c r="A7" s="7" t="s">
        <v>25</v>
      </c>
      <c r="B7" s="26" t="s">
        <v>26</v>
      </c>
      <c r="C7" s="64">
        <v>2</v>
      </c>
      <c r="F7" s="12"/>
      <c r="G7" s="12"/>
      <c r="L7" s="12"/>
      <c r="M7" s="12"/>
      <c r="N7" s="64">
        <v>1</v>
      </c>
      <c r="O7" s="12"/>
      <c r="P7" s="12"/>
      <c r="S7" s="12"/>
      <c r="T7" s="12"/>
      <c r="U7" s="8">
        <v>12</v>
      </c>
      <c r="AD7" s="28">
        <v>75.714285714</v>
      </c>
      <c r="AE7" s="28">
        <v>16.183471874</v>
      </c>
    </row>
    <row r="8" spans="1:23" ht="25.5">
      <c r="A8" s="7" t="s">
        <v>27</v>
      </c>
      <c r="B8" s="26" t="s">
        <v>28</v>
      </c>
      <c r="C8" s="66">
        <v>0.8</v>
      </c>
      <c r="F8" s="12"/>
      <c r="G8" s="12"/>
      <c r="L8" s="12"/>
      <c r="M8" s="12"/>
      <c r="N8" s="66">
        <v>27.9</v>
      </c>
      <c r="O8" s="12">
        <v>12.582791999999998</v>
      </c>
      <c r="P8" s="12">
        <v>13.332837785068131</v>
      </c>
      <c r="Q8" s="28">
        <v>28</v>
      </c>
      <c r="R8" s="12">
        <v>4.216370213557839</v>
      </c>
      <c r="S8" s="12">
        <v>30</v>
      </c>
      <c r="T8" s="12"/>
      <c r="U8" s="71">
        <v>8.8</v>
      </c>
      <c r="V8" s="28">
        <v>49.2</v>
      </c>
      <c r="W8" s="28">
        <v>5.6920997883</v>
      </c>
    </row>
    <row r="9" spans="1:23" ht="12.75">
      <c r="A9" s="7" t="s">
        <v>29</v>
      </c>
      <c r="B9" s="26" t="s">
        <v>30</v>
      </c>
      <c r="C9" s="66">
        <v>3.5</v>
      </c>
      <c r="D9" s="12">
        <v>8.5</v>
      </c>
      <c r="E9" s="12">
        <v>0.755928946</v>
      </c>
      <c r="F9" s="12"/>
      <c r="G9" s="12"/>
      <c r="L9" s="12"/>
      <c r="M9" s="12"/>
      <c r="N9" s="66">
        <v>40</v>
      </c>
      <c r="O9" s="12">
        <v>43.5504412</v>
      </c>
      <c r="P9" s="12">
        <v>2.331311448877212</v>
      </c>
      <c r="Q9" s="28">
        <v>40</v>
      </c>
      <c r="R9" s="12">
        <v>9.14279549108516E-15</v>
      </c>
      <c r="S9" s="12">
        <v>40</v>
      </c>
      <c r="T9" s="12"/>
      <c r="U9" s="71">
        <v>2.3</v>
      </c>
      <c r="V9" s="28">
        <v>55.6</v>
      </c>
      <c r="W9" s="28">
        <v>7.5601293346</v>
      </c>
    </row>
    <row r="10" spans="1:29" ht="12.75">
      <c r="A10" s="7" t="s">
        <v>31</v>
      </c>
      <c r="B10" s="26" t="s">
        <v>32</v>
      </c>
      <c r="C10" s="66">
        <v>0.54</v>
      </c>
      <c r="F10" s="12"/>
      <c r="G10" s="12"/>
      <c r="L10" s="12"/>
      <c r="M10" s="12"/>
      <c r="N10" s="66">
        <v>6.8</v>
      </c>
      <c r="O10" s="12"/>
      <c r="P10" s="12"/>
      <c r="S10" s="12"/>
      <c r="T10" s="12"/>
      <c r="U10" s="71">
        <v>17</v>
      </c>
      <c r="V10" s="28">
        <v>64.3</v>
      </c>
      <c r="W10" s="28">
        <v>10.424863442</v>
      </c>
      <c r="AB10" s="28">
        <v>19.77777777777778</v>
      </c>
      <c r="AC10" s="28">
        <v>3.3829638550307393</v>
      </c>
    </row>
    <row r="11" spans="1:31" ht="12.75">
      <c r="A11" s="7" t="s">
        <v>33</v>
      </c>
      <c r="B11" s="26" t="s">
        <v>17</v>
      </c>
      <c r="C11" s="66">
        <v>2.6</v>
      </c>
      <c r="F11" s="12"/>
      <c r="G11" s="12"/>
      <c r="L11" s="12"/>
      <c r="M11" s="12"/>
      <c r="N11" s="66">
        <v>68</v>
      </c>
      <c r="O11" s="12">
        <v>81.5784348</v>
      </c>
      <c r="P11" s="12">
        <v>4.718762749388559</v>
      </c>
      <c r="Q11" s="28">
        <v>59</v>
      </c>
      <c r="R11" s="12">
        <v>3.1622776601683795</v>
      </c>
      <c r="S11" s="12">
        <v>60</v>
      </c>
      <c r="T11" s="12"/>
      <c r="U11" s="71">
        <v>140</v>
      </c>
      <c r="V11" s="28">
        <v>171</v>
      </c>
      <c r="W11" s="28">
        <v>10.677078252</v>
      </c>
      <c r="X11" s="28">
        <v>177.3652165</v>
      </c>
      <c r="Y11" s="28">
        <v>4.91528440878498</v>
      </c>
      <c r="Z11" s="28">
        <v>112</v>
      </c>
      <c r="AA11" s="28">
        <v>11.352924243950936</v>
      </c>
      <c r="AB11" s="28">
        <v>96.2</v>
      </c>
      <c r="AC11" s="28">
        <v>4.894441291460706</v>
      </c>
      <c r="AD11" s="28">
        <v>148</v>
      </c>
      <c r="AE11" s="28">
        <v>9.1893658347</v>
      </c>
    </row>
    <row r="12" spans="1:29" ht="12.75">
      <c r="A12" s="7" t="s">
        <v>34</v>
      </c>
      <c r="B12" s="26" t="s">
        <v>35</v>
      </c>
      <c r="C12" s="66">
        <v>0.38</v>
      </c>
      <c r="F12" s="12"/>
      <c r="G12" s="12"/>
      <c r="L12" s="12"/>
      <c r="M12" s="12"/>
      <c r="N12" s="66">
        <v>6.6</v>
      </c>
      <c r="O12" s="12"/>
      <c r="P12" s="12"/>
      <c r="S12" s="12"/>
      <c r="T12" s="12"/>
      <c r="U12" s="71">
        <v>17.8</v>
      </c>
      <c r="V12" s="28">
        <v>89.9</v>
      </c>
      <c r="W12" s="28">
        <v>8.543353492</v>
      </c>
      <c r="AB12" s="28">
        <v>16.9</v>
      </c>
      <c r="AC12" s="28">
        <v>3.0349812373573433</v>
      </c>
    </row>
    <row r="13" spans="1:31" ht="12.75">
      <c r="A13" s="7" t="s">
        <v>36</v>
      </c>
      <c r="B13" s="41" t="s">
        <v>37</v>
      </c>
      <c r="C13" s="64">
        <v>0.32</v>
      </c>
      <c r="F13" s="12"/>
      <c r="G13" s="12"/>
      <c r="L13" s="12"/>
      <c r="M13" s="12"/>
      <c r="N13" s="64">
        <v>2.5</v>
      </c>
      <c r="O13" s="12">
        <v>1342.863524</v>
      </c>
      <c r="P13" s="12">
        <v>15.957677324583855</v>
      </c>
      <c r="Q13" s="28">
        <v>1280</v>
      </c>
      <c r="R13" s="12">
        <v>4.7140452079103214</v>
      </c>
      <c r="S13" s="12">
        <v>1372</v>
      </c>
      <c r="T13" s="12">
        <v>6.3245553203</v>
      </c>
      <c r="U13" s="18">
        <v>9</v>
      </c>
      <c r="V13" s="28">
        <v>817.7</v>
      </c>
      <c r="W13" s="28">
        <v>12.392201849</v>
      </c>
      <c r="Z13" s="28">
        <v>665</v>
      </c>
      <c r="AA13" s="28">
        <v>19.578900207451234</v>
      </c>
      <c r="AB13" s="28">
        <v>313.5</v>
      </c>
      <c r="AC13" s="28">
        <v>12.240642684652359</v>
      </c>
      <c r="AD13" s="28">
        <v>609</v>
      </c>
      <c r="AE13" s="28">
        <v>16.633299933</v>
      </c>
    </row>
    <row r="14" spans="1:31" ht="12.75">
      <c r="A14" s="7" t="s">
        <v>38</v>
      </c>
      <c r="B14" s="26" t="s">
        <v>37</v>
      </c>
      <c r="C14" s="66">
        <v>3</v>
      </c>
      <c r="F14" s="12"/>
      <c r="G14" s="12"/>
      <c r="L14" s="12"/>
      <c r="M14" s="12"/>
      <c r="N14" s="66">
        <v>9.5</v>
      </c>
      <c r="O14" s="12">
        <v>67.8771724</v>
      </c>
      <c r="P14" s="12">
        <v>47.25023814670496</v>
      </c>
      <c r="Q14" s="28">
        <v>79</v>
      </c>
      <c r="R14" s="12">
        <v>3.1622776601683795</v>
      </c>
      <c r="S14" s="12">
        <v>80</v>
      </c>
      <c r="T14" s="12"/>
      <c r="U14" s="71">
        <v>10.5</v>
      </c>
      <c r="V14" s="28">
        <v>152.2</v>
      </c>
      <c r="W14" s="28">
        <v>10.706176826</v>
      </c>
      <c r="Z14" s="28">
        <v>142</v>
      </c>
      <c r="AA14" s="28">
        <v>13.165611772087665</v>
      </c>
      <c r="AB14" s="28">
        <v>49.9</v>
      </c>
      <c r="AC14" s="28">
        <v>5.466056876558986</v>
      </c>
      <c r="AD14" s="28">
        <v>185</v>
      </c>
      <c r="AE14" s="28">
        <v>12.692955176</v>
      </c>
    </row>
    <row r="15" spans="1:31" ht="12.75">
      <c r="A15" s="7" t="s">
        <v>39</v>
      </c>
      <c r="B15" s="26" t="s">
        <v>40</v>
      </c>
      <c r="C15" s="64">
        <v>31</v>
      </c>
      <c r="D15" s="12">
        <v>38.8</v>
      </c>
      <c r="E15" s="12">
        <v>1.3165611772</v>
      </c>
      <c r="F15" s="12"/>
      <c r="G15" s="12"/>
      <c r="H15" s="28">
        <v>30</v>
      </c>
      <c r="I15" s="12">
        <v>4.57139774554258E-15</v>
      </c>
      <c r="J15" s="12">
        <v>5.7</v>
      </c>
      <c r="K15" s="12">
        <v>0.4830458915396476</v>
      </c>
      <c r="L15" s="12">
        <v>30</v>
      </c>
      <c r="M15" s="12"/>
      <c r="N15" s="64">
        <v>6.7</v>
      </c>
      <c r="O15" s="12"/>
      <c r="P15" s="12"/>
      <c r="S15" s="12"/>
      <c r="T15" s="12"/>
      <c r="U15" s="8">
        <v>75</v>
      </c>
      <c r="V15" s="28">
        <v>109.6</v>
      </c>
      <c r="W15" s="28">
        <v>8.1812794435</v>
      </c>
      <c r="X15" s="28">
        <v>121.96314399999999</v>
      </c>
      <c r="Y15" s="28">
        <v>7.114200382215528</v>
      </c>
      <c r="Z15" s="28">
        <v>40</v>
      </c>
      <c r="AA15" s="28">
        <v>5.3452248382484875</v>
      </c>
      <c r="AB15" s="28">
        <v>49.6</v>
      </c>
      <c r="AC15" s="28">
        <v>4.273952113286561</v>
      </c>
      <c r="AD15" s="28">
        <v>32</v>
      </c>
      <c r="AE15" s="28">
        <v>4.2163702136</v>
      </c>
    </row>
    <row r="16" spans="1:31" ht="12.75">
      <c r="A16" s="7" t="s">
        <v>42</v>
      </c>
      <c r="B16" s="26" t="s">
        <v>40</v>
      </c>
      <c r="C16" s="64">
        <v>2.4</v>
      </c>
      <c r="F16" s="12"/>
      <c r="G16" s="12"/>
      <c r="L16" s="12"/>
      <c r="M16" s="12"/>
      <c r="N16" s="64">
        <v>7.5</v>
      </c>
      <c r="O16" s="12"/>
      <c r="P16" s="12"/>
      <c r="S16" s="12"/>
      <c r="T16" s="12"/>
      <c r="U16" s="8">
        <v>27</v>
      </c>
      <c r="V16" s="28">
        <v>50.9</v>
      </c>
      <c r="W16" s="28">
        <v>7.2487546823</v>
      </c>
      <c r="AB16" s="28">
        <v>18.8</v>
      </c>
      <c r="AC16" s="28">
        <v>3.834057902536163</v>
      </c>
      <c r="AD16" s="28">
        <v>28</v>
      </c>
      <c r="AE16" s="28">
        <v>4.472135955</v>
      </c>
    </row>
    <row r="17" spans="1:23" ht="25.5">
      <c r="A17" s="7" t="s">
        <v>44</v>
      </c>
      <c r="B17" s="26" t="s">
        <v>28</v>
      </c>
      <c r="C17" s="66">
        <v>1.46</v>
      </c>
      <c r="F17" s="12"/>
      <c r="G17" s="12"/>
      <c r="L17" s="12"/>
      <c r="M17" s="12"/>
      <c r="N17" s="66">
        <v>12.6</v>
      </c>
      <c r="O17" s="12"/>
      <c r="P17" s="12"/>
      <c r="S17" s="12"/>
      <c r="T17" s="12"/>
      <c r="U17" s="71">
        <v>6</v>
      </c>
      <c r="V17" s="28">
        <v>66.1</v>
      </c>
      <c r="W17" s="28">
        <v>7.3401483485</v>
      </c>
    </row>
    <row r="18" spans="1:29" ht="12.75">
      <c r="A18" s="7" t="s">
        <v>45</v>
      </c>
      <c r="B18" s="26" t="s">
        <v>200</v>
      </c>
      <c r="C18" s="64">
        <v>2</v>
      </c>
      <c r="F18" s="12"/>
      <c r="G18" s="12"/>
      <c r="L18" s="12"/>
      <c r="M18" s="12"/>
      <c r="N18" s="64">
        <v>9</v>
      </c>
      <c r="O18" s="12">
        <v>3.49522</v>
      </c>
      <c r="P18" s="12">
        <v>7.550538167963042</v>
      </c>
      <c r="S18" s="12"/>
      <c r="T18" s="12"/>
      <c r="U18" s="8">
        <v>31</v>
      </c>
      <c r="V18" s="28">
        <v>38.9</v>
      </c>
      <c r="W18" s="28">
        <v>4.8636977245</v>
      </c>
      <c r="X18" s="28">
        <v>88.7219005</v>
      </c>
      <c r="Y18" s="28">
        <v>13.833501155726278</v>
      </c>
      <c r="AB18" s="28">
        <v>25.8</v>
      </c>
      <c r="AC18" s="28">
        <v>3.3598941782277736</v>
      </c>
    </row>
    <row r="19" spans="1:31" ht="12.75">
      <c r="A19" s="7" t="s">
        <v>46</v>
      </c>
      <c r="B19" s="26" t="s">
        <v>47</v>
      </c>
      <c r="C19" s="66">
        <v>124</v>
      </c>
      <c r="D19" s="12">
        <v>121.1</v>
      </c>
      <c r="E19" s="12">
        <v>2.2827858224</v>
      </c>
      <c r="F19" s="12">
        <v>12.9</v>
      </c>
      <c r="G19" s="12">
        <v>0.9</v>
      </c>
      <c r="H19" s="28">
        <v>109</v>
      </c>
      <c r="I19" s="12">
        <v>3.162277660168377</v>
      </c>
      <c r="J19" s="12">
        <v>44.7</v>
      </c>
      <c r="K19" s="12">
        <v>0.6749485577105506</v>
      </c>
      <c r="L19" s="12">
        <v>100</v>
      </c>
      <c r="M19" s="12"/>
      <c r="N19" s="66">
        <v>5.9</v>
      </c>
      <c r="O19" s="12"/>
      <c r="P19" s="12"/>
      <c r="S19" s="12"/>
      <c r="T19" s="12"/>
      <c r="U19" s="71">
        <v>87</v>
      </c>
      <c r="V19" s="28">
        <v>119.8</v>
      </c>
      <c r="W19" s="28">
        <v>10.706176826</v>
      </c>
      <c r="X19" s="28">
        <v>109.31103949999998</v>
      </c>
      <c r="Y19" s="28">
        <v>39.13906086936363</v>
      </c>
      <c r="Z19" s="28">
        <v>50</v>
      </c>
      <c r="AA19" s="28">
        <v>10.5409255338946</v>
      </c>
      <c r="AB19" s="28">
        <v>44.8</v>
      </c>
      <c r="AC19" s="28">
        <v>7.480344614759105</v>
      </c>
      <c r="AD19" s="28">
        <v>84</v>
      </c>
      <c r="AE19" s="28">
        <v>6.9920589878</v>
      </c>
    </row>
    <row r="20" spans="1:21" ht="25.5">
      <c r="A20" s="15" t="s">
        <v>48</v>
      </c>
      <c r="B20" s="41" t="s">
        <v>196</v>
      </c>
      <c r="C20" s="64">
        <v>140</v>
      </c>
      <c r="F20" s="12">
        <v>3.5</v>
      </c>
      <c r="G20" s="12">
        <v>2</v>
      </c>
      <c r="H20" s="28">
        <v>88</v>
      </c>
      <c r="I20" s="12">
        <v>4.216370213557836</v>
      </c>
      <c r="L20" s="12">
        <v>82</v>
      </c>
      <c r="M20" s="12">
        <v>4.2163702136</v>
      </c>
      <c r="N20" s="64">
        <v>52.5</v>
      </c>
      <c r="O20" s="12"/>
      <c r="P20" s="12"/>
      <c r="Q20" s="28">
        <v>60</v>
      </c>
      <c r="R20" s="12">
        <v>9.14279549108516E-15</v>
      </c>
      <c r="S20" s="12">
        <v>70</v>
      </c>
      <c r="T20" s="12"/>
      <c r="U20" s="16">
        <v>9</v>
      </c>
    </row>
    <row r="21" spans="1:31" ht="12.75">
      <c r="A21" s="7" t="s">
        <v>49</v>
      </c>
      <c r="B21" s="26" t="s">
        <v>50</v>
      </c>
      <c r="C21" s="66">
        <v>0.87</v>
      </c>
      <c r="F21" s="12"/>
      <c r="G21" s="12"/>
      <c r="L21" s="12"/>
      <c r="M21" s="12"/>
      <c r="N21" s="66">
        <v>20</v>
      </c>
      <c r="O21" s="12"/>
      <c r="P21" s="12"/>
      <c r="S21" s="12">
        <v>20</v>
      </c>
      <c r="T21" s="12"/>
      <c r="U21" s="71">
        <v>193</v>
      </c>
      <c r="V21" s="28">
        <v>212.8</v>
      </c>
      <c r="W21" s="28">
        <v>13.163923765</v>
      </c>
      <c r="X21" s="28">
        <v>224.2015785</v>
      </c>
      <c r="Y21" s="28">
        <v>9.415940441357364</v>
      </c>
      <c r="Z21" s="28">
        <v>173</v>
      </c>
      <c r="AA21" s="28">
        <v>10.593499054713796</v>
      </c>
      <c r="AB21" s="28">
        <v>119.7</v>
      </c>
      <c r="AC21" s="28">
        <v>8.014570065407959</v>
      </c>
      <c r="AD21" s="28">
        <v>195</v>
      </c>
      <c r="AE21" s="28">
        <v>13.540064008</v>
      </c>
    </row>
    <row r="22" spans="1:31" ht="12.75">
      <c r="A22" s="7" t="s">
        <v>53</v>
      </c>
      <c r="B22" s="26" t="s">
        <v>40</v>
      </c>
      <c r="C22" s="64">
        <v>2</v>
      </c>
      <c r="F22" s="12"/>
      <c r="G22" s="12"/>
      <c r="L22" s="12"/>
      <c r="M22" s="12"/>
      <c r="N22" s="64">
        <v>8.4</v>
      </c>
      <c r="O22" s="12"/>
      <c r="P22" s="12"/>
      <c r="S22" s="12"/>
      <c r="T22" s="12"/>
      <c r="U22" s="8">
        <v>88</v>
      </c>
      <c r="V22" s="28">
        <v>115.6</v>
      </c>
      <c r="W22" s="28">
        <v>6.3979163275</v>
      </c>
      <c r="X22" s="28">
        <v>129.97876300000001</v>
      </c>
      <c r="Y22" s="28">
        <v>6.618538183630378</v>
      </c>
      <c r="AB22" s="28">
        <v>54</v>
      </c>
      <c r="AC22" s="28">
        <v>6.8799224801834304</v>
      </c>
      <c r="AD22" s="28">
        <v>26.25</v>
      </c>
      <c r="AE22" s="28">
        <v>5.1754916951</v>
      </c>
    </row>
    <row r="23" spans="1:23" ht="12.75">
      <c r="A23" s="7" t="s">
        <v>54</v>
      </c>
      <c r="B23" s="26" t="s">
        <v>40</v>
      </c>
      <c r="C23" s="64">
        <v>19</v>
      </c>
      <c r="D23" s="12">
        <v>15.5</v>
      </c>
      <c r="E23" s="12">
        <v>1.5811388301</v>
      </c>
      <c r="F23" s="12"/>
      <c r="G23" s="12"/>
      <c r="L23" s="12">
        <v>20</v>
      </c>
      <c r="M23" s="12"/>
      <c r="N23" s="64">
        <v>10.7</v>
      </c>
      <c r="O23" s="12"/>
      <c r="P23" s="12"/>
      <c r="S23" s="12"/>
      <c r="T23" s="12"/>
      <c r="U23" s="8">
        <v>14.3</v>
      </c>
      <c r="V23" s="28">
        <v>37.9</v>
      </c>
      <c r="W23" s="28">
        <v>4.4833023543</v>
      </c>
    </row>
    <row r="24" spans="1:29" ht="12.75">
      <c r="A24" s="7" t="s">
        <v>55</v>
      </c>
      <c r="B24" s="26" t="s">
        <v>40</v>
      </c>
      <c r="C24" s="64">
        <v>1.6</v>
      </c>
      <c r="F24" s="12"/>
      <c r="G24" s="12"/>
      <c r="L24" s="12"/>
      <c r="M24" s="12"/>
      <c r="N24" s="64">
        <v>18.3</v>
      </c>
      <c r="O24" s="12"/>
      <c r="P24" s="12"/>
      <c r="S24" s="12">
        <v>20</v>
      </c>
      <c r="T24" s="12"/>
      <c r="U24" s="8">
        <v>20.6</v>
      </c>
      <c r="V24" s="28">
        <v>52.1</v>
      </c>
      <c r="W24" s="28">
        <v>6.1364122707</v>
      </c>
      <c r="AB24" s="28">
        <v>14.25</v>
      </c>
      <c r="AC24" s="28">
        <v>2.3754698783308417</v>
      </c>
    </row>
    <row r="25" spans="1:21" ht="25.5">
      <c r="A25" s="15" t="s">
        <v>56</v>
      </c>
      <c r="B25" s="41" t="s">
        <v>57</v>
      </c>
      <c r="C25" s="64">
        <v>5.5</v>
      </c>
      <c r="F25" s="12"/>
      <c r="G25" s="12"/>
      <c r="L25" s="12"/>
      <c r="M25" s="12"/>
      <c r="N25" s="64">
        <v>6.8</v>
      </c>
      <c r="O25" s="12"/>
      <c r="P25" s="12"/>
      <c r="S25" s="12"/>
      <c r="T25" s="12"/>
      <c r="U25" s="16">
        <v>18.5</v>
      </c>
    </row>
    <row r="26" spans="1:31" ht="25.5">
      <c r="A26" s="15" t="s">
        <v>58</v>
      </c>
      <c r="B26" s="41" t="s">
        <v>199</v>
      </c>
      <c r="C26" s="64">
        <v>2.5</v>
      </c>
      <c r="F26" s="12"/>
      <c r="G26" s="12"/>
      <c r="L26" s="12"/>
      <c r="M26" s="12"/>
      <c r="N26" s="64">
        <v>5.3</v>
      </c>
      <c r="O26" s="12"/>
      <c r="P26" s="12"/>
      <c r="S26" s="12"/>
      <c r="T26" s="12"/>
      <c r="U26" s="18">
        <v>21000</v>
      </c>
      <c r="V26" s="28">
        <v>16721.8</v>
      </c>
      <c r="W26" s="28">
        <v>137.01970661</v>
      </c>
      <c r="X26" s="28">
        <v>11599.0722</v>
      </c>
      <c r="Y26" s="28">
        <v>75.91983972739563</v>
      </c>
      <c r="Z26" s="28">
        <v>16066</v>
      </c>
      <c r="AA26" s="28">
        <v>97.43373816770716</v>
      </c>
      <c r="AB26" s="28">
        <v>8807.7</v>
      </c>
      <c r="AC26" s="28">
        <v>86.81916071160022</v>
      </c>
      <c r="AD26" s="28">
        <v>17826</v>
      </c>
      <c r="AE26" s="28">
        <v>97.091022585</v>
      </c>
    </row>
    <row r="27" spans="1:31" ht="12.75">
      <c r="A27" s="15" t="s">
        <v>59</v>
      </c>
      <c r="B27" s="41" t="s">
        <v>60</v>
      </c>
      <c r="C27" s="64">
        <v>12</v>
      </c>
      <c r="D27" s="12">
        <v>13.111111111</v>
      </c>
      <c r="E27" s="12">
        <v>0.9279607271</v>
      </c>
      <c r="F27" s="12"/>
      <c r="G27" s="12"/>
      <c r="L27" s="12"/>
      <c r="M27" s="12"/>
      <c r="N27" s="64">
        <v>1.05</v>
      </c>
      <c r="O27" s="12"/>
      <c r="P27" s="12"/>
      <c r="S27" s="12"/>
      <c r="T27" s="12"/>
      <c r="U27" s="16">
        <v>94.5</v>
      </c>
      <c r="X27" s="28">
        <v>64.753628</v>
      </c>
      <c r="Y27" s="28">
        <v>35.58295978248094</v>
      </c>
      <c r="Z27" s="28">
        <v>140</v>
      </c>
      <c r="AA27" s="28">
        <v>18.25741858350554</v>
      </c>
      <c r="AD27" s="28">
        <v>72</v>
      </c>
      <c r="AE27" s="28">
        <v>13.984117976</v>
      </c>
    </row>
    <row r="28" spans="1:31" ht="12.75">
      <c r="A28" s="15" t="s">
        <v>61</v>
      </c>
      <c r="B28" s="41" t="s">
        <v>62</v>
      </c>
      <c r="C28" s="64">
        <v>3</v>
      </c>
      <c r="F28" s="12"/>
      <c r="G28" s="12"/>
      <c r="L28" s="12"/>
      <c r="M28" s="12"/>
      <c r="N28" s="64">
        <v>0.7</v>
      </c>
      <c r="O28" s="12"/>
      <c r="P28" s="12"/>
      <c r="S28" s="12"/>
      <c r="T28" s="12"/>
      <c r="U28" s="18">
        <v>74000</v>
      </c>
      <c r="V28" s="28">
        <v>61990.1</v>
      </c>
      <c r="W28" s="28">
        <v>412.81781023</v>
      </c>
      <c r="X28" s="28">
        <v>57838.19200000001</v>
      </c>
      <c r="Y28" s="28">
        <v>248.50600878550307</v>
      </c>
      <c r="Z28" s="28">
        <v>58517</v>
      </c>
      <c r="AA28" s="28">
        <v>139.44732179413</v>
      </c>
      <c r="AB28" s="28">
        <v>34678.7</v>
      </c>
      <c r="AC28" s="28">
        <v>163.61815302710144</v>
      </c>
      <c r="AD28" s="28">
        <v>63860</v>
      </c>
      <c r="AE28" s="28">
        <v>388.55858989</v>
      </c>
    </row>
    <row r="29" spans="1:31" ht="12.75">
      <c r="A29" s="7" t="s">
        <v>63</v>
      </c>
      <c r="B29" s="26" t="s">
        <v>64</v>
      </c>
      <c r="C29" s="66">
        <v>2</v>
      </c>
      <c r="F29" s="12"/>
      <c r="G29" s="12"/>
      <c r="L29" s="12"/>
      <c r="M29" s="12"/>
      <c r="N29" s="66">
        <v>1</v>
      </c>
      <c r="O29" s="12"/>
      <c r="P29" s="12"/>
      <c r="S29" s="12"/>
      <c r="T29" s="12"/>
      <c r="U29" s="71">
        <v>2380</v>
      </c>
      <c r="V29" s="28">
        <v>2209.4</v>
      </c>
      <c r="W29" s="28">
        <v>24.811287754</v>
      </c>
      <c r="X29" s="28">
        <v>2837.6862950000004</v>
      </c>
      <c r="Y29" s="28">
        <v>27.335660966405385</v>
      </c>
      <c r="Z29" s="28">
        <v>2057</v>
      </c>
      <c r="AA29" s="28">
        <v>16.363916944844785</v>
      </c>
      <c r="AB29" s="28">
        <v>1391.2</v>
      </c>
      <c r="AC29" s="28">
        <v>21.26969675383263</v>
      </c>
      <c r="AD29" s="28">
        <v>2195</v>
      </c>
      <c r="AE29" s="28">
        <v>29.154759474</v>
      </c>
    </row>
    <row r="30" spans="1:31" ht="25.5">
      <c r="A30" s="7" t="s">
        <v>65</v>
      </c>
      <c r="B30" s="26" t="s">
        <v>66</v>
      </c>
      <c r="C30" s="66">
        <v>15.7</v>
      </c>
      <c r="D30" s="12">
        <v>29</v>
      </c>
      <c r="E30" s="12">
        <v>1.5634719199</v>
      </c>
      <c r="F30" s="12"/>
      <c r="G30" s="12"/>
      <c r="H30" s="28">
        <v>30</v>
      </c>
      <c r="I30" s="12">
        <v>4.57139774554258E-15</v>
      </c>
      <c r="J30" s="12">
        <v>5.888888888888889</v>
      </c>
      <c r="K30" s="12">
        <v>0.6009252125773313</v>
      </c>
      <c r="L30" s="12">
        <v>30</v>
      </c>
      <c r="M30" s="12"/>
      <c r="N30" s="66">
        <v>32.1</v>
      </c>
      <c r="O30" s="12">
        <v>94.44084439999999</v>
      </c>
      <c r="P30" s="12">
        <v>65.21784562181074</v>
      </c>
      <c r="Q30" s="28">
        <v>80</v>
      </c>
      <c r="R30" s="12">
        <v>1.828559098217032E-14</v>
      </c>
      <c r="S30" s="12">
        <v>82</v>
      </c>
      <c r="T30" s="12">
        <v>4.2163702136</v>
      </c>
      <c r="U30" s="71">
        <v>28</v>
      </c>
      <c r="V30" s="28">
        <v>134.1</v>
      </c>
      <c r="W30" s="28">
        <v>8.6210337096</v>
      </c>
      <c r="Z30" s="28">
        <v>87</v>
      </c>
      <c r="AA30" s="28">
        <v>13.374935098492582</v>
      </c>
      <c r="AB30" s="28">
        <v>45.1</v>
      </c>
      <c r="AC30" s="28">
        <v>5.971227307309239</v>
      </c>
      <c r="AD30" s="28">
        <v>126</v>
      </c>
      <c r="AE30" s="28">
        <v>9.6609178308</v>
      </c>
    </row>
    <row r="31" spans="1:31" ht="25.5">
      <c r="A31" s="7" t="s">
        <v>67</v>
      </c>
      <c r="B31" s="26" t="s">
        <v>66</v>
      </c>
      <c r="C31" s="66">
        <v>63</v>
      </c>
      <c r="D31" s="12">
        <v>259.3</v>
      </c>
      <c r="E31" s="12">
        <v>1.6363916945</v>
      </c>
      <c r="F31" s="12"/>
      <c r="G31" s="12"/>
      <c r="H31" s="28">
        <v>324</v>
      </c>
      <c r="I31" s="12">
        <v>5.163977794943228</v>
      </c>
      <c r="J31" s="12">
        <v>254.4</v>
      </c>
      <c r="K31" s="12">
        <v>1.8378731669453652</v>
      </c>
      <c r="L31" s="12">
        <v>282</v>
      </c>
      <c r="M31" s="12">
        <v>4.2163702136</v>
      </c>
      <c r="N31" s="66">
        <v>9.2</v>
      </c>
      <c r="O31" s="12">
        <v>334.63236279999995</v>
      </c>
      <c r="P31" s="12">
        <v>5.698626048688528</v>
      </c>
      <c r="Q31" s="28">
        <v>198</v>
      </c>
      <c r="R31" s="12">
        <v>4.216370213557843</v>
      </c>
      <c r="S31" s="12">
        <v>202</v>
      </c>
      <c r="T31" s="12">
        <v>4.2163702136</v>
      </c>
      <c r="U31" s="71">
        <v>76</v>
      </c>
      <c r="V31" s="28">
        <v>124.7</v>
      </c>
      <c r="W31" s="28">
        <v>8.6544786094</v>
      </c>
      <c r="X31" s="28">
        <v>162.669915</v>
      </c>
      <c r="Y31" s="28">
        <v>12.524308382595427</v>
      </c>
      <c r="AB31" s="28">
        <v>101</v>
      </c>
      <c r="AC31" s="28">
        <v>6.48074069840786</v>
      </c>
      <c r="AD31" s="28">
        <v>31</v>
      </c>
      <c r="AE31" s="28">
        <v>7.3786478737</v>
      </c>
    </row>
    <row r="32" spans="1:31" ht="25.5">
      <c r="A32" s="7" t="s">
        <v>68</v>
      </c>
      <c r="B32" s="26" t="s">
        <v>66</v>
      </c>
      <c r="C32" s="66">
        <v>10.6</v>
      </c>
      <c r="D32" s="12">
        <v>16.2</v>
      </c>
      <c r="E32" s="12">
        <v>1.6193277069</v>
      </c>
      <c r="F32" s="12"/>
      <c r="G32" s="12"/>
      <c r="L32" s="12"/>
      <c r="M32" s="12"/>
      <c r="N32" s="66">
        <v>23.1</v>
      </c>
      <c r="O32" s="12">
        <v>48.93308</v>
      </c>
      <c r="P32" s="12">
        <v>26.043493800624525</v>
      </c>
      <c r="Q32" s="28">
        <v>30</v>
      </c>
      <c r="R32" s="12">
        <v>4.57139774554258E-15</v>
      </c>
      <c r="S32" s="12">
        <v>30</v>
      </c>
      <c r="T32" s="12"/>
      <c r="U32" s="71">
        <v>14</v>
      </c>
      <c r="V32" s="28">
        <v>78.9</v>
      </c>
      <c r="W32" s="28">
        <v>11.637582796</v>
      </c>
      <c r="AB32" s="28">
        <v>22.7</v>
      </c>
      <c r="AC32" s="28">
        <v>2.540778533354601</v>
      </c>
      <c r="AD32" s="28">
        <v>51.111111111</v>
      </c>
      <c r="AE32" s="28">
        <v>6.0092521258</v>
      </c>
    </row>
    <row r="33" spans="1:23" ht="12.75">
      <c r="A33" s="7" t="s">
        <v>69</v>
      </c>
      <c r="B33" s="26" t="s">
        <v>70</v>
      </c>
      <c r="C33" s="66">
        <v>2.3</v>
      </c>
      <c r="D33" s="12">
        <v>9.2857142857</v>
      </c>
      <c r="E33" s="12">
        <v>1.1126972805</v>
      </c>
      <c r="F33" s="12"/>
      <c r="G33" s="12"/>
      <c r="L33" s="12"/>
      <c r="M33" s="12"/>
      <c r="N33" s="66">
        <v>8.9</v>
      </c>
      <c r="O33" s="12"/>
      <c r="P33" s="12"/>
      <c r="S33" s="12"/>
      <c r="T33" s="12"/>
      <c r="U33" s="71">
        <v>7</v>
      </c>
      <c r="V33" s="28">
        <v>47.1</v>
      </c>
      <c r="W33" s="28">
        <v>7.202622979</v>
      </c>
    </row>
    <row r="34" spans="1:29" ht="12.75">
      <c r="A34" s="7" t="s">
        <v>72</v>
      </c>
      <c r="B34" s="26" t="s">
        <v>76</v>
      </c>
      <c r="C34" s="64">
        <v>1.4</v>
      </c>
      <c r="F34" s="12"/>
      <c r="G34" s="12"/>
      <c r="L34" s="12"/>
      <c r="M34" s="12"/>
      <c r="N34" s="64">
        <v>11</v>
      </c>
      <c r="O34" s="12"/>
      <c r="P34" s="12"/>
      <c r="S34" s="12"/>
      <c r="T34" s="12"/>
      <c r="U34" s="8">
        <v>27</v>
      </c>
      <c r="V34" s="28">
        <v>63.5</v>
      </c>
      <c r="W34" s="28">
        <v>6.2583277852</v>
      </c>
      <c r="X34" s="28">
        <v>47.3864535</v>
      </c>
      <c r="Y34" s="28">
        <v>33.132167107088534</v>
      </c>
      <c r="AB34" s="28">
        <v>16.2</v>
      </c>
      <c r="AC34" s="28">
        <v>2.699794230842212</v>
      </c>
    </row>
    <row r="35" spans="1:29" ht="25.5">
      <c r="A35" s="7" t="s">
        <v>73</v>
      </c>
      <c r="B35" s="26" t="s">
        <v>74</v>
      </c>
      <c r="C35" s="66">
        <v>0.25</v>
      </c>
      <c r="F35" s="12"/>
      <c r="G35" s="12"/>
      <c r="L35" s="12"/>
      <c r="M35" s="12"/>
      <c r="N35" s="66">
        <v>18</v>
      </c>
      <c r="O35" s="12">
        <v>27.262716</v>
      </c>
      <c r="P35" s="12">
        <v>23.80173819611646</v>
      </c>
      <c r="S35" s="12">
        <v>20</v>
      </c>
      <c r="T35" s="12"/>
      <c r="U35" s="71">
        <v>38</v>
      </c>
      <c r="V35" s="28">
        <v>69.4</v>
      </c>
      <c r="W35" s="28">
        <v>8.0443216688</v>
      </c>
      <c r="X35" s="28">
        <v>47.5436225</v>
      </c>
      <c r="Y35" s="28">
        <v>33.32050757601011</v>
      </c>
      <c r="AB35" s="28">
        <v>18.77777777777778</v>
      </c>
      <c r="AC35" s="28">
        <v>3.113590282044901</v>
      </c>
    </row>
    <row r="36" spans="1:29" ht="12.75">
      <c r="A36" s="7" t="s">
        <v>75</v>
      </c>
      <c r="B36" s="26" t="s">
        <v>76</v>
      </c>
      <c r="C36" s="66">
        <v>35.1</v>
      </c>
      <c r="D36" s="12">
        <v>24.9</v>
      </c>
      <c r="E36" s="12">
        <v>1.1005049346</v>
      </c>
      <c r="F36" s="12">
        <v>2.4</v>
      </c>
      <c r="G36" s="12">
        <v>2.1</v>
      </c>
      <c r="H36" s="28">
        <v>29</v>
      </c>
      <c r="I36" s="12">
        <v>3.1622776601683795</v>
      </c>
      <c r="J36" s="12">
        <v>6.9</v>
      </c>
      <c r="K36" s="12">
        <v>0.567646212197547</v>
      </c>
      <c r="L36" s="12">
        <v>24</v>
      </c>
      <c r="M36" s="12">
        <v>5.1639777949</v>
      </c>
      <c r="N36" s="66">
        <v>5.2</v>
      </c>
      <c r="O36" s="12"/>
      <c r="P36" s="12"/>
      <c r="S36" s="12"/>
      <c r="T36" s="12"/>
      <c r="U36" s="71">
        <v>29</v>
      </c>
      <c r="V36" s="28">
        <v>52</v>
      </c>
      <c r="W36" s="28">
        <v>6.2893207547</v>
      </c>
      <c r="X36" s="28">
        <v>77.40573249999998</v>
      </c>
      <c r="Y36" s="28">
        <v>12.94592020303892</v>
      </c>
      <c r="AB36" s="28">
        <v>18.1</v>
      </c>
      <c r="AC36" s="28">
        <v>2.9230881691191666</v>
      </c>
    </row>
    <row r="37" spans="1:31" ht="12.75">
      <c r="A37" s="15" t="s">
        <v>77</v>
      </c>
      <c r="B37" s="41" t="s">
        <v>197</v>
      </c>
      <c r="C37" s="64">
        <v>6.5</v>
      </c>
      <c r="F37" s="12"/>
      <c r="G37" s="12"/>
      <c r="L37" s="12"/>
      <c r="M37" s="12"/>
      <c r="N37" s="64">
        <v>4.5</v>
      </c>
      <c r="O37" s="12"/>
      <c r="P37" s="12"/>
      <c r="S37" s="12"/>
      <c r="T37" s="12"/>
      <c r="U37" s="18">
        <v>15100</v>
      </c>
      <c r="V37" s="28">
        <v>11914.4</v>
      </c>
      <c r="W37" s="28">
        <v>162.41592697</v>
      </c>
      <c r="X37" s="28">
        <v>10648.19975</v>
      </c>
      <c r="Y37" s="28">
        <v>66.78398316098888</v>
      </c>
      <c r="Z37" s="28">
        <v>10721</v>
      </c>
      <c r="AA37" s="28">
        <v>82.38797107453125</v>
      </c>
      <c r="AB37" s="28">
        <v>6597.4</v>
      </c>
      <c r="AC37" s="28">
        <v>73.05888036371736</v>
      </c>
      <c r="AD37" s="28">
        <v>11710</v>
      </c>
      <c r="AE37" s="28">
        <v>104.56258094</v>
      </c>
    </row>
    <row r="38" spans="1:23" ht="12.75">
      <c r="A38" s="7" t="s">
        <v>78</v>
      </c>
      <c r="B38" s="26" t="s">
        <v>79</v>
      </c>
      <c r="C38" s="66">
        <v>1.8</v>
      </c>
      <c r="D38" s="12">
        <v>22.8</v>
      </c>
      <c r="E38" s="12">
        <v>1.5491933385</v>
      </c>
      <c r="F38" s="12"/>
      <c r="G38" s="12"/>
      <c r="H38" s="28">
        <v>30</v>
      </c>
      <c r="I38" s="12">
        <v>4.57139774554258E-15</v>
      </c>
      <c r="J38" s="12">
        <v>4</v>
      </c>
      <c r="K38" s="12">
        <v>0</v>
      </c>
      <c r="L38" s="12">
        <v>30</v>
      </c>
      <c r="M38" s="12"/>
      <c r="N38" s="66">
        <v>29</v>
      </c>
      <c r="O38" s="12">
        <v>67.17812839999999</v>
      </c>
      <c r="P38" s="12">
        <v>46.908867718911324</v>
      </c>
      <c r="Q38" s="28">
        <v>70</v>
      </c>
      <c r="R38" s="12">
        <v>9.14279549108516E-15</v>
      </c>
      <c r="S38" s="12">
        <v>70</v>
      </c>
      <c r="T38" s="12"/>
      <c r="U38" s="71">
        <v>9.9</v>
      </c>
      <c r="V38" s="28">
        <v>67.2</v>
      </c>
      <c r="W38" s="28">
        <v>7.2999238961</v>
      </c>
    </row>
    <row r="39" spans="1:31" ht="12.75">
      <c r="A39" s="7" t="s">
        <v>82</v>
      </c>
      <c r="B39" s="26" t="s">
        <v>79</v>
      </c>
      <c r="C39" s="66">
        <v>1</v>
      </c>
      <c r="D39" s="12">
        <v>43.9</v>
      </c>
      <c r="E39" s="12">
        <v>2.7668674626</v>
      </c>
      <c r="F39" s="12"/>
      <c r="G39" s="12"/>
      <c r="H39" s="28">
        <v>80</v>
      </c>
      <c r="I39" s="12">
        <v>1.828559098217032E-14</v>
      </c>
      <c r="J39" s="12">
        <v>30.2</v>
      </c>
      <c r="K39" s="12">
        <v>1.3165611772087666</v>
      </c>
      <c r="L39" s="12">
        <v>70</v>
      </c>
      <c r="M39" s="12"/>
      <c r="N39" s="66">
        <v>148</v>
      </c>
      <c r="O39" s="12">
        <v>363.153358</v>
      </c>
      <c r="P39" s="12">
        <v>14.20147452444159</v>
      </c>
      <c r="Q39" s="28">
        <v>305</v>
      </c>
      <c r="R39" s="12">
        <v>5.270462766947304</v>
      </c>
      <c r="S39" s="12">
        <v>312</v>
      </c>
      <c r="T39" s="12">
        <v>4.2163702136</v>
      </c>
      <c r="U39" s="71">
        <v>11</v>
      </c>
      <c r="V39" s="28">
        <v>92.9</v>
      </c>
      <c r="W39" s="28">
        <v>9.2309864647</v>
      </c>
      <c r="Z39" s="28">
        <v>48.333333333333336</v>
      </c>
      <c r="AA39" s="28">
        <v>7.52772652709081</v>
      </c>
      <c r="AB39" s="28">
        <v>42.1</v>
      </c>
      <c r="AC39" s="28">
        <v>3.6347092196090602</v>
      </c>
      <c r="AD39" s="28">
        <v>68</v>
      </c>
      <c r="AE39" s="28">
        <v>7.8881063775</v>
      </c>
    </row>
    <row r="40" spans="1:29" ht="12.75">
      <c r="A40" s="7" t="s">
        <v>85</v>
      </c>
      <c r="B40" s="26" t="s">
        <v>86</v>
      </c>
      <c r="C40" s="66">
        <v>14</v>
      </c>
      <c r="D40" s="12">
        <v>16.3</v>
      </c>
      <c r="E40" s="12">
        <v>1.8885620632</v>
      </c>
      <c r="F40" s="12"/>
      <c r="G40" s="12"/>
      <c r="L40" s="12"/>
      <c r="M40" s="12"/>
      <c r="N40" s="66">
        <v>20</v>
      </c>
      <c r="O40" s="12"/>
      <c r="P40" s="12"/>
      <c r="S40" s="12">
        <v>20</v>
      </c>
      <c r="T40" s="12"/>
      <c r="U40" s="71">
        <v>32</v>
      </c>
      <c r="V40" s="28">
        <v>72.2</v>
      </c>
      <c r="W40" s="28">
        <v>6.1064628787</v>
      </c>
      <c r="X40" s="28">
        <v>52.88736850000001</v>
      </c>
      <c r="Y40" s="28">
        <v>37.98892100981577</v>
      </c>
      <c r="AB40" s="28">
        <v>21.8</v>
      </c>
      <c r="AC40" s="28">
        <v>4.237399621885521</v>
      </c>
    </row>
    <row r="41" spans="1:31" ht="12.75">
      <c r="A41" s="7" t="s">
        <v>87</v>
      </c>
      <c r="B41" s="26" t="s">
        <v>198</v>
      </c>
      <c r="C41" s="64">
        <v>3</v>
      </c>
      <c r="F41" s="12"/>
      <c r="G41" s="12"/>
      <c r="L41" s="12"/>
      <c r="M41" s="12"/>
      <c r="N41" s="64">
        <v>0.9</v>
      </c>
      <c r="O41" s="12"/>
      <c r="P41" s="12"/>
      <c r="S41" s="12"/>
      <c r="T41" s="12"/>
      <c r="U41" s="8">
        <v>2500</v>
      </c>
      <c r="V41" s="28">
        <v>2077</v>
      </c>
      <c r="W41" s="28">
        <v>29.204261485</v>
      </c>
      <c r="X41" s="28">
        <v>2397.613095</v>
      </c>
      <c r="Y41" s="28">
        <v>17.15711592465109</v>
      </c>
      <c r="Z41" s="28">
        <v>1902</v>
      </c>
      <c r="AA41" s="28">
        <v>27.808871486152306</v>
      </c>
      <c r="AB41" s="28">
        <v>1276.6</v>
      </c>
      <c r="AC41" s="28">
        <v>17.263963752407612</v>
      </c>
      <c r="AD41" s="28">
        <v>2036</v>
      </c>
      <c r="AE41" s="28">
        <v>15.055453054</v>
      </c>
    </row>
    <row r="42" spans="1:31" ht="12.75">
      <c r="A42" s="7" t="s">
        <v>88</v>
      </c>
      <c r="B42" s="26" t="s">
        <v>89</v>
      </c>
      <c r="C42" s="64">
        <v>2</v>
      </c>
      <c r="D42" s="12">
        <v>14.3</v>
      </c>
      <c r="E42" s="12">
        <v>1.8885620632</v>
      </c>
      <c r="F42" s="12"/>
      <c r="G42" s="12"/>
      <c r="L42" s="12"/>
      <c r="M42" s="12"/>
      <c r="N42" s="64">
        <v>0.7</v>
      </c>
      <c r="O42" s="12"/>
      <c r="P42" s="12"/>
      <c r="S42" s="12"/>
      <c r="T42" s="12"/>
      <c r="U42" s="8">
        <v>5.5</v>
      </c>
      <c r="V42" s="28">
        <v>95.3</v>
      </c>
      <c r="W42" s="28">
        <v>12.570247058</v>
      </c>
      <c r="AD42" s="28">
        <v>40</v>
      </c>
      <c r="AE42" s="28">
        <v>8.1649658093</v>
      </c>
    </row>
    <row r="43" spans="1:31" ht="12.75">
      <c r="A43" s="7" t="s">
        <v>90</v>
      </c>
      <c r="B43" s="26" t="s">
        <v>50</v>
      </c>
      <c r="C43" s="64">
        <v>1.4</v>
      </c>
      <c r="F43" s="12"/>
      <c r="G43" s="12"/>
      <c r="L43" s="12"/>
      <c r="M43" s="12"/>
      <c r="N43" s="64">
        <v>6</v>
      </c>
      <c r="O43" s="12"/>
      <c r="P43" s="12"/>
      <c r="S43" s="12"/>
      <c r="T43" s="12"/>
      <c r="U43" s="8">
        <v>2700</v>
      </c>
      <c r="V43" s="28">
        <v>2017.8</v>
      </c>
      <c r="W43" s="28">
        <v>27.06288972</v>
      </c>
      <c r="X43" s="28">
        <v>2070.7015749999996</v>
      </c>
      <c r="Y43" s="28">
        <v>29.461910258871686</v>
      </c>
      <c r="Z43" s="28">
        <v>1869</v>
      </c>
      <c r="AA43" s="28">
        <v>20.78995483935025</v>
      </c>
      <c r="AB43" s="28">
        <v>1259.6</v>
      </c>
      <c r="AC43" s="28">
        <v>14.622661256495743</v>
      </c>
      <c r="AD43" s="28">
        <v>2067</v>
      </c>
      <c r="AE43" s="28">
        <v>20.575065816</v>
      </c>
    </row>
    <row r="44" spans="1:21" ht="12.75">
      <c r="A44" s="21"/>
      <c r="B44" s="22"/>
      <c r="C44" s="22"/>
      <c r="I44" s="12"/>
      <c r="N44" s="22"/>
      <c r="R44" s="12"/>
      <c r="U44" s="22"/>
    </row>
    <row r="45" spans="1:21" ht="12.75">
      <c r="A45" s="23"/>
      <c r="B45" s="41"/>
      <c r="C45" s="16"/>
      <c r="N45" s="16"/>
      <c r="U45" s="16"/>
    </row>
    <row r="46" spans="1:21" ht="12.75">
      <c r="A46" s="15"/>
      <c r="B46" s="41"/>
      <c r="C46" s="51"/>
      <c r="L46" s="12"/>
      <c r="M46" s="12"/>
      <c r="N46" s="16"/>
      <c r="S46" s="12"/>
      <c r="T46" s="12"/>
      <c r="U46" s="16"/>
    </row>
    <row r="47" spans="3:21" ht="12.75">
      <c r="C47" s="8"/>
      <c r="N47" s="8"/>
      <c r="U47" s="8"/>
    </row>
    <row r="48" spans="2:21" ht="12.75">
      <c r="B48" s="24"/>
      <c r="C48" s="8"/>
      <c r="N48" s="8"/>
      <c r="U48" s="8"/>
    </row>
    <row r="49" spans="3:21" ht="12.75">
      <c r="C49" s="8"/>
      <c r="N49" s="8"/>
      <c r="U49" s="8"/>
    </row>
    <row r="50" spans="3:21" ht="12.75">
      <c r="C50" s="8"/>
      <c r="N50" s="8"/>
      <c r="U50" s="8"/>
    </row>
    <row r="51" spans="3:21" ht="12.75">
      <c r="C51" s="8"/>
      <c r="N51" s="8"/>
      <c r="U51" s="8"/>
    </row>
    <row r="52" spans="3:21" ht="12.75">
      <c r="C52" s="8"/>
      <c r="N52" s="8"/>
      <c r="U52" s="8"/>
    </row>
    <row r="53" spans="3:21" ht="12.75">
      <c r="C53" s="8"/>
      <c r="N53" s="8"/>
      <c r="U53" s="8"/>
    </row>
    <row r="54" spans="3:21" ht="12.75">
      <c r="C54" s="8"/>
      <c r="N54" s="8"/>
      <c r="U54" s="8"/>
    </row>
    <row r="55" spans="3:21" ht="12.75">
      <c r="C55" s="8"/>
      <c r="N55" s="8"/>
      <c r="U55" s="8"/>
    </row>
    <row r="56" spans="3:21" ht="12.75">
      <c r="C56" s="8"/>
      <c r="N56" s="8"/>
      <c r="U56" s="8"/>
    </row>
    <row r="57" spans="3:21" ht="12.75">
      <c r="C57" s="8"/>
      <c r="N57" s="8"/>
      <c r="U57" s="8"/>
    </row>
    <row r="58" spans="3:21" ht="12.75">
      <c r="C58" s="8"/>
      <c r="N58" s="8"/>
      <c r="U58" s="8"/>
    </row>
    <row r="59" spans="3:21" ht="12.75">
      <c r="C59" s="8"/>
      <c r="N59" s="8"/>
      <c r="U59" s="8"/>
    </row>
    <row r="60" spans="3:21" ht="12.75">
      <c r="C60" s="8"/>
      <c r="N60" s="8"/>
      <c r="U60" s="8"/>
    </row>
    <row r="61" spans="3:21" ht="12.75">
      <c r="C61" s="8"/>
      <c r="N61" s="8"/>
      <c r="U61" s="8"/>
    </row>
  </sheetData>
  <mergeCells count="13">
    <mergeCell ref="AD1:AE1"/>
    <mergeCell ref="V1:W1"/>
    <mergeCell ref="X1:Y1"/>
    <mergeCell ref="AB1:AC1"/>
    <mergeCell ref="Q1:R1"/>
    <mergeCell ref="Z1:AA1"/>
    <mergeCell ref="L1:M1"/>
    <mergeCell ref="S1:T1"/>
    <mergeCell ref="D1:E1"/>
    <mergeCell ref="F1:G1"/>
    <mergeCell ref="J1:K1"/>
    <mergeCell ref="O1:P1"/>
    <mergeCell ref="H1:I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Geological Survey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Gwendy Hall</dc:creator>
  <cp:keywords/>
  <dc:description/>
  <cp:lastModifiedBy>Gwendy Hall</cp:lastModifiedBy>
  <dcterms:created xsi:type="dcterms:W3CDTF">2011-05-12T15:25:21Z</dcterms:created>
  <dcterms:modified xsi:type="dcterms:W3CDTF">2011-06-09T20:56:21Z</dcterms:modified>
  <cp:category/>
  <cp:version/>
  <cp:contentType/>
  <cp:contentStatus/>
</cp:coreProperties>
</file>